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E:\MY MY\SCHEDULE\2024\THANG 12\"/>
    </mc:Choice>
  </mc:AlternateContent>
  <xr:revisionPtr revIDLastSave="0" documentId="13_ncr:1_{57298F08-A016-4651-B521-40A76B45ED82}" xr6:coauthVersionLast="36" xr6:coauthVersionMax="36" xr10:uidLastSave="{00000000-0000-0000-0000-000000000000}"/>
  <bookViews>
    <workbookView xWindow="360" yWindow="4140" windowWidth="11295" windowHeight="1575" xr2:uid="{00000000-000D-0000-FFFF-FFFF00000000}"/>
  </bookViews>
  <sheets>
    <sheet name="INDEX" sheetId="25" r:id="rId1"/>
    <sheet name="KMTC" sheetId="49" r:id="rId2"/>
    <sheet name="KMTC 1" sheetId="18" r:id="rId3"/>
    <sheet name="KMTC 2" sheetId="40" r:id="rId4"/>
    <sheet name="MCC" sheetId="16" r:id="rId5"/>
    <sheet name="IAL" sheetId="43" r:id="rId6"/>
    <sheet name="OOCL" sheetId="41" r:id="rId7"/>
    <sheet name="ONE JV2" sheetId="60" r:id="rId8"/>
    <sheet name="ONE JT1" sheetId="65" r:id="rId9"/>
    <sheet name="ONE JSM" sheetId="64" r:id="rId10"/>
    <sheet name="MSC" sheetId="24" state="hidden" r:id="rId11"/>
    <sheet name="SINOTRANS ( ORIMAS)" sheetId="66" r:id="rId12"/>
    <sheet name="WH" sheetId="13" r:id="rId13"/>
    <sheet name="CNC" sheetId="12" r:id="rId14"/>
    <sheet name="EVR" sheetId="11" r:id="rId15"/>
    <sheet name="SITC" sheetId="10" r:id="rId16"/>
    <sheet name="NAMSUNG" sheetId="35" state="hidden" r:id="rId17"/>
    <sheet name="TSL" sheetId="67" r:id="rId18"/>
    <sheet name="GEMADEPT" sheetId="68" state="hidden" r:id="rId19"/>
    <sheet name="ONE-HAIPHONG" sheetId="37" r:id="rId20"/>
    <sheet name="NAMSUNG-HAIPHONG" sheetId="51" state="hidden" r:id="rId21"/>
    <sheet name="SINOTRANS-HAIPHONG" sheetId="48" r:id="rId22"/>
    <sheet name="APL-HAIPHONG" sheetId="44" r:id="rId23"/>
    <sheet name="GENERAL" sheetId="9" r:id="rId24"/>
  </sheets>
  <definedNames>
    <definedName name="_xlnm._FilterDatabase" localSheetId="23" hidden="1">GENERAL!$A$5:$AK$103</definedName>
    <definedName name="_xlnm.Print_Area" localSheetId="16">NAMSUNG!$A$1:$T$220</definedName>
    <definedName name="_xlnm.Print_Titles" localSheetId="23">GENERAL!#REF!</definedName>
  </definedNames>
  <calcPr calcId="191029"/>
</workbook>
</file>

<file path=xl/calcChain.xml><?xml version="1.0" encoding="utf-8"?>
<calcChain xmlns="http://schemas.openxmlformats.org/spreadsheetml/2006/main">
  <c r="F16" i="65" l="1"/>
  <c r="E16" i="65"/>
  <c r="D16" i="65"/>
  <c r="C16" i="65"/>
  <c r="F47" i="10" l="1"/>
  <c r="E47" i="10"/>
  <c r="D47" i="10"/>
  <c r="C10" i="64" l="1"/>
  <c r="C11" i="64" s="1"/>
  <c r="C12" i="64" s="1"/>
  <c r="K19" i="13"/>
  <c r="K26" i="13" s="1"/>
  <c r="K18" i="13"/>
  <c r="K25" i="13" s="1"/>
  <c r="K17" i="13"/>
  <c r="K24" i="13" s="1"/>
  <c r="K16" i="13"/>
  <c r="I7" i="48" l="1"/>
  <c r="C27" i="11" l="1"/>
  <c r="C28" i="11" s="1"/>
  <c r="C29" i="11" s="1"/>
  <c r="D23" i="51" l="1"/>
  <c r="D22" i="51"/>
  <c r="D21" i="51"/>
  <c r="D38" i="35" l="1"/>
  <c r="D10" i="16"/>
  <c r="A26" i="9" l="1"/>
  <c r="A25" i="9"/>
  <c r="A21" i="9"/>
  <c r="A13" i="9"/>
  <c r="B9" i="9" l="1"/>
  <c r="C12" i="12" l="1"/>
  <c r="C13" i="12" s="1"/>
  <c r="C14" i="12" s="1"/>
  <c r="C15" i="12" s="1"/>
  <c r="E10" i="16"/>
  <c r="C11" i="16"/>
  <c r="E11" i="16" s="1"/>
  <c r="D11" i="16" l="1"/>
  <c r="C12" i="16"/>
  <c r="C13" i="16" l="1"/>
  <c r="E12" i="16"/>
  <c r="D12" i="16"/>
  <c r="D13" i="16" l="1"/>
  <c r="C14" i="16"/>
  <c r="E13" i="16"/>
  <c r="E23" i="41"/>
  <c r="E24" i="41"/>
  <c r="E25" i="41"/>
  <c r="C10" i="11"/>
  <c r="D14" i="16" l="1"/>
  <c r="E14" i="16"/>
  <c r="D24" i="51"/>
  <c r="D20" i="51"/>
  <c r="D19" i="51"/>
  <c r="D84" i="35" l="1"/>
  <c r="D48" i="35"/>
  <c r="D37" i="35"/>
  <c r="D36" i="35"/>
  <c r="D35" i="35"/>
  <c r="D34" i="35"/>
  <c r="F10" i="41" l="1"/>
  <c r="E10" i="41"/>
  <c r="I10" i="37" l="1"/>
  <c r="D9" i="65"/>
  <c r="Q10" i="43"/>
  <c r="L10" i="43"/>
  <c r="I10" i="43"/>
  <c r="E10" i="43"/>
  <c r="K15" i="43"/>
  <c r="E15" i="43" s="1"/>
  <c r="Q15" i="43" l="1"/>
  <c r="I15" i="43"/>
  <c r="K20" i="43"/>
  <c r="L15" i="43"/>
  <c r="E20" i="43" l="1"/>
  <c r="I20" i="43"/>
  <c r="Q20" i="43"/>
  <c r="K25" i="43"/>
  <c r="L20" i="43"/>
  <c r="A7" i="9"/>
  <c r="C7" i="9"/>
  <c r="C8" i="9" s="1"/>
  <c r="H6" i="9"/>
  <c r="G6" i="9"/>
  <c r="D11" i="12"/>
  <c r="G11" i="12"/>
  <c r="F11" i="12"/>
  <c r="E11" i="12"/>
  <c r="Q14" i="13"/>
  <c r="Q13" i="13"/>
  <c r="M14" i="13"/>
  <c r="M13" i="13"/>
  <c r="O12" i="13"/>
  <c r="I12" i="13"/>
  <c r="P10" i="13"/>
  <c r="O10" i="13"/>
  <c r="W9" i="13"/>
  <c r="V9" i="13"/>
  <c r="U9" i="13"/>
  <c r="L11" i="13"/>
  <c r="P11" i="13"/>
  <c r="E18" i="13"/>
  <c r="K22" i="13"/>
  <c r="G19" i="13"/>
  <c r="K20" i="13"/>
  <c r="K21" i="13"/>
  <c r="K28" i="13" s="1"/>
  <c r="M21" i="13"/>
  <c r="G11" i="13"/>
  <c r="G12" i="13"/>
  <c r="G13" i="13"/>
  <c r="G14" i="13"/>
  <c r="G15" i="13"/>
  <c r="E12" i="13"/>
  <c r="E11" i="13"/>
  <c r="E13" i="13"/>
  <c r="E14" i="13"/>
  <c r="E15" i="13"/>
  <c r="E10" i="13"/>
  <c r="E9" i="13"/>
  <c r="N9" i="13"/>
  <c r="X9" i="13"/>
  <c r="Y9" i="13"/>
  <c r="L10" i="13"/>
  <c r="N10" i="13"/>
  <c r="R10" i="13"/>
  <c r="U10" i="13"/>
  <c r="V10" i="13"/>
  <c r="W10" i="13"/>
  <c r="Y10" i="13"/>
  <c r="N12" i="13"/>
  <c r="U12" i="13"/>
  <c r="V12" i="13"/>
  <c r="W12" i="13"/>
  <c r="Y12" i="13"/>
  <c r="U13" i="13"/>
  <c r="V13" i="13"/>
  <c r="Z13" i="13"/>
  <c r="L15" i="13"/>
  <c r="N15" i="13"/>
  <c r="O15" i="13"/>
  <c r="P15" i="13"/>
  <c r="R15" i="13"/>
  <c r="S15" i="13"/>
  <c r="T15" i="13"/>
  <c r="U15" i="13"/>
  <c r="V15" i="13"/>
  <c r="W15" i="13"/>
  <c r="Y15" i="13"/>
  <c r="L17" i="13"/>
  <c r="R17" i="13"/>
  <c r="Y19" i="13"/>
  <c r="U20" i="13"/>
  <c r="Z20" i="13"/>
  <c r="G20" i="13" l="1"/>
  <c r="K27" i="13"/>
  <c r="G27" i="13" s="1"/>
  <c r="W16" i="13"/>
  <c r="L22" i="13"/>
  <c r="Y17" i="13"/>
  <c r="W17" i="13"/>
  <c r="V17" i="13"/>
  <c r="M20" i="13"/>
  <c r="Q20" i="13" s="1"/>
  <c r="G26" i="13"/>
  <c r="N17" i="13"/>
  <c r="U17" i="13"/>
  <c r="U16" i="13"/>
  <c r="E25" i="43"/>
  <c r="L25" i="43"/>
  <c r="K30" i="43"/>
  <c r="Q25" i="43"/>
  <c r="I25" i="43"/>
  <c r="I19" i="13"/>
  <c r="L18" i="13"/>
  <c r="P18" i="13"/>
  <c r="P17" i="13"/>
  <c r="G17" i="13"/>
  <c r="O17" i="13"/>
  <c r="V16" i="13"/>
  <c r="G16" i="13"/>
  <c r="K32" i="13"/>
  <c r="L32" i="13" s="1"/>
  <c r="P32" i="13" s="1"/>
  <c r="W19" i="13"/>
  <c r="N19" i="13"/>
  <c r="O19" i="13"/>
  <c r="K31" i="13"/>
  <c r="G31" i="13" s="1"/>
  <c r="Y16" i="13"/>
  <c r="K23" i="13"/>
  <c r="Q23" i="13" s="1"/>
  <c r="X16" i="13"/>
  <c r="N16" i="13"/>
  <c r="G18" i="13"/>
  <c r="G22" i="13"/>
  <c r="K29" i="13"/>
  <c r="U29" i="13" s="1"/>
  <c r="G21" i="13"/>
  <c r="G28" i="13"/>
  <c r="S22" i="13"/>
  <c r="Y22" i="13"/>
  <c r="R22" i="13"/>
  <c r="V22" i="13"/>
  <c r="W22" i="13"/>
  <c r="N22" i="13"/>
  <c r="K35" i="13"/>
  <c r="K42" i="13" s="1"/>
  <c r="G42" i="13" s="1"/>
  <c r="K34" i="13"/>
  <c r="Q28" i="13"/>
  <c r="U22" i="13"/>
  <c r="P22" i="13"/>
  <c r="Q21" i="13"/>
  <c r="V20" i="13"/>
  <c r="V19" i="13"/>
  <c r="T22" i="13"/>
  <c r="O22" i="13"/>
  <c r="U19" i="13"/>
  <c r="Z27" i="13" l="1"/>
  <c r="V27" i="13"/>
  <c r="V26" i="13"/>
  <c r="Y26" i="13"/>
  <c r="W26" i="13"/>
  <c r="O26" i="13"/>
  <c r="Q35" i="13"/>
  <c r="K33" i="13"/>
  <c r="G33" i="13" s="1"/>
  <c r="G25" i="13"/>
  <c r="V24" i="13"/>
  <c r="Y24" i="13"/>
  <c r="U26" i="13"/>
  <c r="N26" i="13"/>
  <c r="U27" i="13"/>
  <c r="O29" i="13"/>
  <c r="U24" i="13"/>
  <c r="O24" i="13"/>
  <c r="W24" i="13"/>
  <c r="E30" i="43"/>
  <c r="Q30" i="43"/>
  <c r="K35" i="43"/>
  <c r="L30" i="43"/>
  <c r="I30" i="43"/>
  <c r="G29" i="13"/>
  <c r="P29" i="13"/>
  <c r="N29" i="13"/>
  <c r="T29" i="13"/>
  <c r="R29" i="13"/>
  <c r="S29" i="13"/>
  <c r="Y29" i="13"/>
  <c r="V29" i="13"/>
  <c r="K36" i="13"/>
  <c r="G36" i="13" s="1"/>
  <c r="E25" i="13"/>
  <c r="L25" i="13"/>
  <c r="P25" i="13"/>
  <c r="R24" i="13"/>
  <c r="N24" i="13"/>
  <c r="V23" i="13"/>
  <c r="U23" i="13"/>
  <c r="E32" i="13"/>
  <c r="G32" i="13"/>
  <c r="K39" i="13"/>
  <c r="L24" i="13"/>
  <c r="P24" i="13"/>
  <c r="G24" i="13"/>
  <c r="G23" i="13"/>
  <c r="N23" i="13"/>
  <c r="X23" i="13"/>
  <c r="W23" i="13"/>
  <c r="P23" i="13"/>
  <c r="Y23" i="13"/>
  <c r="K30" i="13"/>
  <c r="O23" i="13"/>
  <c r="M23" i="13"/>
  <c r="M35" i="13"/>
  <c r="G35" i="13"/>
  <c r="U34" i="13"/>
  <c r="G34" i="13"/>
  <c r="M28" i="13"/>
  <c r="L29" i="13"/>
  <c r="W29" i="13"/>
  <c r="V34" i="13"/>
  <c r="Z34" i="13"/>
  <c r="K41" i="13"/>
  <c r="Z41" i="13" s="1"/>
  <c r="Q42" i="13"/>
  <c r="M42" i="13"/>
  <c r="K49" i="13"/>
  <c r="G49" i="13" s="1"/>
  <c r="N31" i="13"/>
  <c r="U31" i="13"/>
  <c r="Y31" i="13"/>
  <c r="O31" i="13"/>
  <c r="V31" i="13"/>
  <c r="K38" i="13"/>
  <c r="G38" i="13" s="1"/>
  <c r="L31" i="13"/>
  <c r="P31" i="13"/>
  <c r="W31" i="13"/>
  <c r="R31" i="13"/>
  <c r="P36" i="13" l="1"/>
  <c r="R36" i="13"/>
  <c r="V33" i="13"/>
  <c r="N33" i="13"/>
  <c r="O33" i="13"/>
  <c r="K43" i="13"/>
  <c r="G43" i="13" s="1"/>
  <c r="L36" i="13"/>
  <c r="Y36" i="13"/>
  <c r="U36" i="13"/>
  <c r="T36" i="13"/>
  <c r="U33" i="13"/>
  <c r="Y33" i="13"/>
  <c r="W36" i="13"/>
  <c r="S36" i="13"/>
  <c r="V36" i="13"/>
  <c r="O36" i="13"/>
  <c r="N36" i="13"/>
  <c r="W33" i="13"/>
  <c r="K40" i="13"/>
  <c r="G40" i="13" s="1"/>
  <c r="E35" i="43"/>
  <c r="L35" i="43"/>
  <c r="S35" i="43"/>
  <c r="Q35" i="43"/>
  <c r="K40" i="43"/>
  <c r="I35" i="43"/>
  <c r="R35" i="43"/>
  <c r="T35" i="43"/>
  <c r="V41" i="13"/>
  <c r="L39" i="13"/>
  <c r="P39" i="13"/>
  <c r="V30" i="13"/>
  <c r="U30" i="13"/>
  <c r="G39" i="13"/>
  <c r="E39" i="13"/>
  <c r="K46" i="13"/>
  <c r="M30" i="13"/>
  <c r="N30" i="13"/>
  <c r="G30" i="13"/>
  <c r="K37" i="13"/>
  <c r="O30" i="13"/>
  <c r="X30" i="13"/>
  <c r="P30" i="13"/>
  <c r="Y30" i="13"/>
  <c r="Q30" i="13"/>
  <c r="W30" i="13"/>
  <c r="K48" i="13"/>
  <c r="G48" i="13" s="1"/>
  <c r="G41" i="13"/>
  <c r="U41" i="13"/>
  <c r="U40" i="13"/>
  <c r="K56" i="13"/>
  <c r="G56" i="13" s="1"/>
  <c r="M49" i="13"/>
  <c r="Q49" i="13" s="1"/>
  <c r="O38" i="13"/>
  <c r="V38" i="13"/>
  <c r="K45" i="13"/>
  <c r="G45" i="13" s="1"/>
  <c r="U38" i="13"/>
  <c r="P38" i="13"/>
  <c r="W38" i="13"/>
  <c r="L38" i="13"/>
  <c r="R38" i="13"/>
  <c r="Y38" i="13"/>
  <c r="N38" i="13"/>
  <c r="O43" i="13"/>
  <c r="T43" i="13"/>
  <c r="Y43" i="13"/>
  <c r="K50" i="13"/>
  <c r="G50" i="13" s="1"/>
  <c r="S43" i="13"/>
  <c r="P43" i="13"/>
  <c r="U43" i="13"/>
  <c r="W43" i="13"/>
  <c r="L43" i="13"/>
  <c r="R43" i="13"/>
  <c r="V43" i="13"/>
  <c r="N43" i="13"/>
  <c r="H11" i="10"/>
  <c r="G11" i="10"/>
  <c r="F11" i="10"/>
  <c r="D11" i="10"/>
  <c r="E11" i="10"/>
  <c r="C12" i="10"/>
  <c r="H12" i="10" s="1"/>
  <c r="K47" i="13" l="1"/>
  <c r="G47" i="13" s="1"/>
  <c r="W40" i="13"/>
  <c r="Y40" i="13"/>
  <c r="N40" i="13"/>
  <c r="O40" i="13"/>
  <c r="V40" i="13"/>
  <c r="E12" i="10"/>
  <c r="C13" i="10"/>
  <c r="C14" i="10" s="1"/>
  <c r="C15" i="10" s="1"/>
  <c r="C16" i="10" s="1"/>
  <c r="G16" i="10" s="1"/>
  <c r="E40" i="43"/>
  <c r="S40" i="43"/>
  <c r="R40" i="43"/>
  <c r="Q40" i="43"/>
  <c r="L40" i="43"/>
  <c r="K45" i="43"/>
  <c r="T40" i="43"/>
  <c r="I40" i="43"/>
  <c r="P46" i="13"/>
  <c r="L46" i="13"/>
  <c r="V37" i="13"/>
  <c r="U37" i="13"/>
  <c r="F12" i="10"/>
  <c r="G12" i="10"/>
  <c r="D12" i="10"/>
  <c r="K55" i="13"/>
  <c r="G55" i="13" s="1"/>
  <c r="Z48" i="13"/>
  <c r="V48" i="13"/>
  <c r="U48" i="13"/>
  <c r="E46" i="13"/>
  <c r="K53" i="13"/>
  <c r="G46" i="13"/>
  <c r="G37" i="13"/>
  <c r="Q37" i="13"/>
  <c r="X37" i="13"/>
  <c r="W37" i="13"/>
  <c r="Y37" i="13"/>
  <c r="N37" i="13"/>
  <c r="O37" i="13"/>
  <c r="P37" i="13"/>
  <c r="M37" i="13"/>
  <c r="K44" i="13"/>
  <c r="U47" i="13"/>
  <c r="Y47" i="13"/>
  <c r="N47" i="13"/>
  <c r="O47" i="13"/>
  <c r="K54" i="13"/>
  <c r="G54" i="13" s="1"/>
  <c r="V47" i="13"/>
  <c r="W47" i="13"/>
  <c r="Z55" i="13"/>
  <c r="P50" i="13"/>
  <c r="U50" i="13"/>
  <c r="L50" i="13"/>
  <c r="R50" i="13"/>
  <c r="V50" i="13"/>
  <c r="T50" i="13"/>
  <c r="N50" i="13"/>
  <c r="S50" i="13"/>
  <c r="W50" i="13"/>
  <c r="O50" i="13"/>
  <c r="Y50" i="13"/>
  <c r="P45" i="13"/>
  <c r="W45" i="13"/>
  <c r="O45" i="13"/>
  <c r="L45" i="13"/>
  <c r="R45" i="13"/>
  <c r="Y45" i="13"/>
  <c r="V45" i="13"/>
  <c r="N45" i="13"/>
  <c r="U45" i="13"/>
  <c r="K52" i="13"/>
  <c r="G52" i="13" s="1"/>
  <c r="M56" i="13"/>
  <c r="Q56" i="13"/>
  <c r="G13" i="10" l="1"/>
  <c r="E13" i="10"/>
  <c r="H15" i="10"/>
  <c r="F15" i="10"/>
  <c r="G14" i="10"/>
  <c r="G15" i="10"/>
  <c r="D16" i="10"/>
  <c r="E14" i="10"/>
  <c r="F16" i="10"/>
  <c r="E16" i="10"/>
  <c r="F14" i="10"/>
  <c r="H13" i="10"/>
  <c r="D13" i="10"/>
  <c r="D14" i="10"/>
  <c r="D15" i="10"/>
  <c r="H14" i="10"/>
  <c r="E15" i="10"/>
  <c r="F13" i="10"/>
  <c r="H16" i="10"/>
  <c r="C17" i="10"/>
  <c r="E45" i="43"/>
  <c r="L45" i="43"/>
  <c r="R45" i="43"/>
  <c r="Q45" i="43"/>
  <c r="S45" i="43"/>
  <c r="K50" i="43"/>
  <c r="I45" i="43"/>
  <c r="T45" i="43"/>
  <c r="U55" i="13"/>
  <c r="V55" i="13"/>
  <c r="L53" i="13"/>
  <c r="P53" i="13"/>
  <c r="U44" i="13"/>
  <c r="V44" i="13"/>
  <c r="E53" i="13"/>
  <c r="K60" i="13"/>
  <c r="G53" i="13"/>
  <c r="G44" i="13"/>
  <c r="K51" i="13"/>
  <c r="M44" i="13"/>
  <c r="Y44" i="13"/>
  <c r="Q44" i="13"/>
  <c r="W44" i="13"/>
  <c r="O44" i="13"/>
  <c r="P44" i="13"/>
  <c r="X44" i="13"/>
  <c r="N44" i="13"/>
  <c r="V54" i="13"/>
  <c r="W54" i="13"/>
  <c r="Y54" i="13"/>
  <c r="N54" i="13"/>
  <c r="U54" i="13"/>
  <c r="O54" i="13"/>
  <c r="L52" i="13"/>
  <c r="R52" i="13"/>
  <c r="Y52" i="13"/>
  <c r="P52" i="13"/>
  <c r="N52" i="13"/>
  <c r="U52" i="13"/>
  <c r="W52" i="13"/>
  <c r="O52" i="13"/>
  <c r="V52" i="13"/>
  <c r="E21" i="13"/>
  <c r="H17" i="10" l="1"/>
  <c r="D17" i="10"/>
  <c r="E17" i="10"/>
  <c r="G17" i="10"/>
  <c r="F17" i="10"/>
  <c r="E50" i="43"/>
  <c r="R50" i="43"/>
  <c r="Q50" i="43"/>
  <c r="S50" i="43"/>
  <c r="I50" i="43"/>
  <c r="L50" i="43"/>
  <c r="T50" i="43"/>
  <c r="P60" i="13"/>
  <c r="L60" i="13"/>
  <c r="V51" i="13"/>
  <c r="U51" i="13"/>
  <c r="E60" i="13"/>
  <c r="G60" i="13"/>
  <c r="G51" i="13"/>
  <c r="W51" i="13"/>
  <c r="X51" i="13"/>
  <c r="Y51" i="13"/>
  <c r="P51" i="13"/>
  <c r="O51" i="13"/>
  <c r="Q51" i="13"/>
  <c r="M51" i="13"/>
  <c r="N51" i="13"/>
  <c r="E28" i="13"/>
  <c r="E35" i="13" l="1"/>
  <c r="E42" i="13" l="1"/>
  <c r="E49" i="13" l="1"/>
  <c r="C34" i="10"/>
  <c r="E56" i="13" l="1"/>
  <c r="K63" i="13"/>
  <c r="G63" i="13" s="1"/>
  <c r="E63" i="13" l="1"/>
  <c r="Q63" i="13"/>
  <c r="M63" i="13"/>
  <c r="B39" i="9" l="1"/>
  <c r="D10" i="37" l="1"/>
  <c r="D80" i="35"/>
  <c r="E80" i="35" s="1"/>
  <c r="D30" i="35"/>
  <c r="D31" i="35"/>
  <c r="D32" i="35"/>
  <c r="D33" i="35"/>
  <c r="D27" i="35"/>
  <c r="D28" i="35"/>
  <c r="D29" i="35"/>
  <c r="D11" i="51"/>
  <c r="D12" i="51"/>
  <c r="D13" i="51"/>
  <c r="D14" i="51"/>
  <c r="D15" i="51"/>
  <c r="D16" i="51"/>
  <c r="D17" i="51"/>
  <c r="D18" i="51"/>
  <c r="D10" i="51"/>
  <c r="D79" i="35" l="1"/>
  <c r="E79" i="35" s="1"/>
  <c r="C11" i="41" l="1"/>
  <c r="E11" i="41" s="1"/>
  <c r="C12" i="41" l="1"/>
  <c r="E12" i="41" s="1"/>
  <c r="D70" i="35"/>
  <c r="E70" i="35" s="1"/>
  <c r="D71" i="35"/>
  <c r="E71" i="35" s="1"/>
  <c r="D72" i="35"/>
  <c r="E72" i="35" s="1"/>
  <c r="D73" i="35"/>
  <c r="E73" i="35" s="1"/>
  <c r="D74" i="35"/>
  <c r="E74" i="35" s="1"/>
  <c r="D75" i="35"/>
  <c r="E75" i="35" s="1"/>
  <c r="D76" i="35"/>
  <c r="E76" i="35" s="1"/>
  <c r="D77" i="35"/>
  <c r="E77" i="35" s="1"/>
  <c r="D78" i="35"/>
  <c r="E78" i="35" s="1"/>
  <c r="D69" i="35"/>
  <c r="E69" i="35" s="1"/>
  <c r="D68" i="35"/>
  <c r="E68" i="35" s="1"/>
  <c r="D61" i="35"/>
  <c r="C13" i="41" l="1"/>
  <c r="E13" i="41" s="1"/>
  <c r="F61" i="35"/>
  <c r="C14" i="41" l="1"/>
  <c r="E14" i="41" s="1"/>
  <c r="G6" i="68"/>
  <c r="C15" i="41" l="1"/>
  <c r="E15" i="41" s="1"/>
  <c r="G6" i="67"/>
  <c r="C16" i="41" l="1"/>
  <c r="E16" i="41" s="1"/>
  <c r="D18" i="35"/>
  <c r="C17" i="41" l="1"/>
  <c r="E17" i="41" s="1"/>
  <c r="D13" i="35"/>
  <c r="D17" i="35"/>
  <c r="D12" i="35"/>
  <c r="D16" i="35"/>
  <c r="D14" i="35"/>
  <c r="D15" i="35"/>
  <c r="D11" i="35"/>
  <c r="D19" i="35" l="1"/>
  <c r="D20" i="35" l="1"/>
  <c r="G12" i="12"/>
  <c r="G13" i="12" s="1"/>
  <c r="G14" i="12" s="1"/>
  <c r="G15" i="12" s="1"/>
  <c r="G16" i="12" s="1"/>
  <c r="G17" i="12" s="1"/>
  <c r="G18" i="12" s="1"/>
  <c r="G19" i="12" s="1"/>
  <c r="G20" i="12" s="1"/>
  <c r="B64" i="9"/>
  <c r="A64" i="9"/>
  <c r="B58" i="9"/>
  <c r="A58" i="9"/>
  <c r="B68" i="9"/>
  <c r="A40" i="9"/>
  <c r="A54" i="9"/>
  <c r="A68" i="9"/>
  <c r="B67" i="9"/>
  <c r="B11" i="9"/>
  <c r="A11" i="9"/>
  <c r="B91" i="9"/>
  <c r="A91" i="9"/>
  <c r="B77" i="9"/>
  <c r="A77" i="9"/>
  <c r="B63" i="9"/>
  <c r="A63" i="9"/>
  <c r="B49" i="9"/>
  <c r="A49" i="9"/>
  <c r="B35" i="9"/>
  <c r="A35" i="9"/>
  <c r="B21" i="9"/>
  <c r="B7" i="9"/>
  <c r="Q7" i="9"/>
  <c r="A92" i="9"/>
  <c r="B92" i="9"/>
  <c r="C20" i="9"/>
  <c r="A65" i="9"/>
  <c r="B51" i="9"/>
  <c r="B65" i="9"/>
  <c r="A44" i="9"/>
  <c r="A86" i="9"/>
  <c r="B54" i="9"/>
  <c r="B53" i="9"/>
  <c r="A81" i="9"/>
  <c r="B83" i="9"/>
  <c r="A83" i="9"/>
  <c r="B69" i="9"/>
  <c r="A69" i="9"/>
  <c r="B55" i="9"/>
  <c r="A55" i="9"/>
  <c r="B41" i="9"/>
  <c r="A41" i="9"/>
  <c r="B27" i="9"/>
  <c r="A27" i="9"/>
  <c r="B13" i="9"/>
  <c r="D10" i="35"/>
  <c r="C11" i="37"/>
  <c r="B79" i="9"/>
  <c r="B37" i="9"/>
  <c r="A72" i="9"/>
  <c r="B72" i="9"/>
  <c r="A96" i="9"/>
  <c r="B12" i="9"/>
  <c r="A67" i="9"/>
  <c r="D10" i="41"/>
  <c r="B71" i="9"/>
  <c r="A71" i="9"/>
  <c r="B57" i="9"/>
  <c r="A57" i="9"/>
  <c r="B43" i="9"/>
  <c r="A43" i="9"/>
  <c r="B29" i="9"/>
  <c r="A29" i="9"/>
  <c r="B15" i="9"/>
  <c r="A15" i="9"/>
  <c r="B44" i="9"/>
  <c r="B100" i="9"/>
  <c r="A39" i="9"/>
  <c r="A31" i="9"/>
  <c r="A100" i="9"/>
  <c r="B86" i="9"/>
  <c r="B16" i="9"/>
  <c r="A16" i="9"/>
  <c r="B17" i="9"/>
  <c r="A17" i="9"/>
  <c r="H9" i="64"/>
  <c r="G9" i="64"/>
  <c r="F9" i="64"/>
  <c r="E9" i="64"/>
  <c r="D9" i="64"/>
  <c r="C13" i="44"/>
  <c r="C14" i="44" s="1"/>
  <c r="D47" i="35"/>
  <c r="F47" i="35" s="1"/>
  <c r="D46" i="35"/>
  <c r="F46" i="35" s="1"/>
  <c r="D50" i="35"/>
  <c r="D51" i="35"/>
  <c r="B96" i="9"/>
  <c r="B40" i="9"/>
  <c r="A53" i="9"/>
  <c r="A93" i="9"/>
  <c r="D56" i="35"/>
  <c r="F56" i="35" s="1"/>
  <c r="D57" i="35"/>
  <c r="A95" i="9"/>
  <c r="A8" i="9"/>
  <c r="B8" i="9"/>
  <c r="A9" i="9"/>
  <c r="A12" i="9"/>
  <c r="A22" i="9"/>
  <c r="B22" i="9"/>
  <c r="A23" i="9"/>
  <c r="B23" i="9"/>
  <c r="B25" i="9"/>
  <c r="B26" i="9"/>
  <c r="B31" i="9"/>
  <c r="A36" i="9"/>
  <c r="B36" i="9"/>
  <c r="A37" i="9"/>
  <c r="A45" i="9"/>
  <c r="B45" i="9"/>
  <c r="A50" i="9"/>
  <c r="B50" i="9"/>
  <c r="A51" i="9"/>
  <c r="A59" i="9"/>
  <c r="B59" i="9"/>
  <c r="A73" i="9"/>
  <c r="B73" i="9"/>
  <c r="A78" i="9"/>
  <c r="B78" i="9"/>
  <c r="A79" i="9"/>
  <c r="B81" i="9"/>
  <c r="A82" i="9"/>
  <c r="B82" i="9"/>
  <c r="A87" i="9"/>
  <c r="B87" i="9"/>
  <c r="B93" i="9"/>
  <c r="B95" i="9"/>
  <c r="A101" i="9"/>
  <c r="B101" i="9"/>
  <c r="J10" i="41"/>
  <c r="J11" i="41" s="1"/>
  <c r="J12" i="41" s="1"/>
  <c r="J13" i="41" s="1"/>
  <c r="J14" i="41" s="1"/>
  <c r="J15" i="41" s="1"/>
  <c r="J16" i="41" s="1"/>
  <c r="J17" i="41" s="1"/>
  <c r="J18" i="41" s="1"/>
  <c r="J19" i="41" s="1"/>
  <c r="J20" i="41" s="1"/>
  <c r="J21" i="41" s="1"/>
  <c r="J22" i="41" s="1"/>
  <c r="I10" i="41"/>
  <c r="I11" i="41" s="1"/>
  <c r="I12" i="41" s="1"/>
  <c r="I13" i="41" s="1"/>
  <c r="I14" i="41" s="1"/>
  <c r="I15" i="41" s="1"/>
  <c r="I16" i="41" s="1"/>
  <c r="I17" i="41" s="1"/>
  <c r="I18" i="41" s="1"/>
  <c r="I19" i="41" s="1"/>
  <c r="I20" i="41" s="1"/>
  <c r="I21" i="41" s="1"/>
  <c r="I22" i="41" s="1"/>
  <c r="H10" i="41"/>
  <c r="H11" i="41" s="1"/>
  <c r="H12" i="41" s="1"/>
  <c r="H13" i="41" s="1"/>
  <c r="H14" i="41" s="1"/>
  <c r="H15" i="41" s="1"/>
  <c r="H16" i="41" s="1"/>
  <c r="H17" i="41" s="1"/>
  <c r="H18" i="41" s="1"/>
  <c r="H19" i="41" s="1"/>
  <c r="H20" i="41" s="1"/>
  <c r="H21" i="41" s="1"/>
  <c r="H22" i="41" s="1"/>
  <c r="P13" i="43"/>
  <c r="O13" i="43"/>
  <c r="U13" i="43"/>
  <c r="E6" i="16"/>
  <c r="J6" i="11"/>
  <c r="D10" i="11"/>
  <c r="E10" i="11" s="1"/>
  <c r="F6" i="24"/>
  <c r="C10" i="60"/>
  <c r="D10" i="60" s="1"/>
  <c r="E27" i="11"/>
  <c r="F27" i="11" s="1"/>
  <c r="D6" i="51"/>
  <c r="D12" i="44"/>
  <c r="E12" i="44" s="1"/>
  <c r="F12" i="44" s="1"/>
  <c r="G12" i="44" s="1"/>
  <c r="H12" i="44" s="1"/>
  <c r="G10" i="41"/>
  <c r="G11" i="41" s="1"/>
  <c r="G12" i="41" s="1"/>
  <c r="G13" i="41" s="1"/>
  <c r="G14" i="41" s="1"/>
  <c r="G15" i="41" s="1"/>
  <c r="G16" i="41" s="1"/>
  <c r="G17" i="41" s="1"/>
  <c r="G18" i="41" s="1"/>
  <c r="G19" i="41" s="1"/>
  <c r="G20" i="41" s="1"/>
  <c r="G21" i="41" s="1"/>
  <c r="G22" i="41" s="1"/>
  <c r="F11" i="41"/>
  <c r="F12" i="41" s="1"/>
  <c r="F13" i="41" s="1"/>
  <c r="F14" i="41" s="1"/>
  <c r="F15" i="41" s="1"/>
  <c r="F16" i="41" s="1"/>
  <c r="F17" i="41" s="1"/>
  <c r="F18" i="41" s="1"/>
  <c r="F19" i="41" s="1"/>
  <c r="F20" i="41" s="1"/>
  <c r="F21" i="41" s="1"/>
  <c r="F22" i="41" s="1"/>
  <c r="I6" i="44"/>
  <c r="G5" i="35"/>
  <c r="Q6" i="9"/>
  <c r="F6" i="66"/>
  <c r="H6" i="64"/>
  <c r="E9" i="65"/>
  <c r="F9" i="65"/>
  <c r="C10" i="65"/>
  <c r="F6" i="65"/>
  <c r="K14" i="43"/>
  <c r="K19" i="43" s="1"/>
  <c r="K16" i="43"/>
  <c r="E16" i="43" s="1"/>
  <c r="K17" i="43"/>
  <c r="P17" i="43" s="1"/>
  <c r="K18" i="43"/>
  <c r="N18" i="43" s="1"/>
  <c r="E13" i="43"/>
  <c r="B11" i="24"/>
  <c r="F9" i="24"/>
  <c r="E9" i="24"/>
  <c r="D9" i="24"/>
  <c r="C9" i="24"/>
  <c r="AD15" i="13"/>
  <c r="AA13" i="13"/>
  <c r="AA12" i="13"/>
  <c r="AD10" i="13"/>
  <c r="G10" i="13"/>
  <c r="AA9" i="13"/>
  <c r="AD9" i="13"/>
  <c r="G9" i="13"/>
  <c r="U5" i="43"/>
  <c r="I6" i="37"/>
  <c r="T11" i="43"/>
  <c r="S11" i="43"/>
  <c r="R11" i="43"/>
  <c r="I13" i="43"/>
  <c r="I12" i="43"/>
  <c r="I11" i="43"/>
  <c r="I9" i="43"/>
  <c r="G26" i="11"/>
  <c r="E26" i="11"/>
  <c r="F26" i="11" s="1"/>
  <c r="S9" i="43"/>
  <c r="N13" i="43"/>
  <c r="M13" i="43"/>
  <c r="T12" i="43"/>
  <c r="S12" i="43"/>
  <c r="R12" i="43"/>
  <c r="P12" i="43"/>
  <c r="O12" i="43"/>
  <c r="N11" i="43"/>
  <c r="T9" i="43"/>
  <c r="R9" i="43"/>
  <c r="P9" i="43"/>
  <c r="O9" i="43"/>
  <c r="M11" i="43"/>
  <c r="L11" i="43"/>
  <c r="E9" i="43"/>
  <c r="G6" i="12"/>
  <c r="E11" i="43"/>
  <c r="G9" i="60"/>
  <c r="F9" i="60"/>
  <c r="E9" i="60"/>
  <c r="D9" i="60"/>
  <c r="G6" i="60"/>
  <c r="P6" i="18"/>
  <c r="F9" i="11"/>
  <c r="G9" i="11" s="1"/>
  <c r="H9" i="11" s="1"/>
  <c r="I9" i="11" s="1"/>
  <c r="J9" i="11" s="1"/>
  <c r="P4" i="9"/>
  <c r="I6" i="10"/>
  <c r="U5" i="13"/>
  <c r="I6" i="41"/>
  <c r="D26" i="11"/>
  <c r="D9" i="11"/>
  <c r="E9" i="11" s="1"/>
  <c r="AC15" i="13"/>
  <c r="AC10" i="13"/>
  <c r="AB9" i="13"/>
  <c r="G13" i="43"/>
  <c r="G9" i="43"/>
  <c r="E12" i="43"/>
  <c r="G12" i="43" s="1"/>
  <c r="R6" i="40"/>
  <c r="F6" i="49"/>
  <c r="H10" i="37"/>
  <c r="G10" i="37"/>
  <c r="F10" i="37"/>
  <c r="E10" i="37"/>
  <c r="C18" i="41"/>
  <c r="E18" i="41" s="1"/>
  <c r="B13" i="24"/>
  <c r="C11" i="24"/>
  <c r="E11" i="24"/>
  <c r="D11" i="24"/>
  <c r="F11" i="24"/>
  <c r="C13" i="24"/>
  <c r="D13" i="24"/>
  <c r="F13" i="24"/>
  <c r="E13" i="24"/>
  <c r="B15" i="24"/>
  <c r="D15" i="24"/>
  <c r="F15" i="24"/>
  <c r="C15" i="24"/>
  <c r="E15" i="24"/>
  <c r="B17" i="24"/>
  <c r="D17" i="24"/>
  <c r="E17" i="24"/>
  <c r="C17" i="24"/>
  <c r="F17" i="24"/>
  <c r="D58" i="35"/>
  <c r="D53" i="35"/>
  <c r="D59" i="35"/>
  <c r="D60" i="35"/>
  <c r="D54" i="35"/>
  <c r="F54" i="35" s="1"/>
  <c r="D55" i="35"/>
  <c r="F55" i="35" s="1"/>
  <c r="D49" i="35"/>
  <c r="F48" i="35"/>
  <c r="D52" i="35"/>
  <c r="H8" i="9"/>
  <c r="B30" i="9"/>
  <c r="D6" i="9"/>
  <c r="E35" i="10"/>
  <c r="F35" i="10"/>
  <c r="D35" i="10"/>
  <c r="A30" i="9"/>
  <c r="E6" i="9"/>
  <c r="L8" i="9"/>
  <c r="C10" i="9"/>
  <c r="C11" i="9" s="1"/>
  <c r="F8" i="9"/>
  <c r="J26" i="41" l="1"/>
  <c r="J23" i="41"/>
  <c r="J24" i="41" s="1"/>
  <c r="J25" i="41" s="1"/>
  <c r="F26" i="41"/>
  <c r="F23" i="41"/>
  <c r="F24" i="41" s="1"/>
  <c r="F25" i="41" s="1"/>
  <c r="G26" i="41"/>
  <c r="G23" i="41"/>
  <c r="G24" i="41" s="1"/>
  <c r="G25" i="41" s="1"/>
  <c r="H26" i="41"/>
  <c r="H23" i="41"/>
  <c r="H24" i="41" s="1"/>
  <c r="H25" i="41" s="1"/>
  <c r="I26" i="41"/>
  <c r="I23" i="41"/>
  <c r="I24" i="41" s="1"/>
  <c r="I25" i="41" s="1"/>
  <c r="C21" i="9"/>
  <c r="C22" i="9"/>
  <c r="C24" i="9" s="1"/>
  <c r="C11" i="65"/>
  <c r="F11" i="65" s="1"/>
  <c r="D10" i="65"/>
  <c r="G10" i="64"/>
  <c r="C19" i="41"/>
  <c r="E19" i="41" s="1"/>
  <c r="C12" i="37"/>
  <c r="I12" i="37" s="1"/>
  <c r="I11" i="37"/>
  <c r="D11" i="37"/>
  <c r="R17" i="43"/>
  <c r="M16" i="43"/>
  <c r="S17" i="43"/>
  <c r="E17" i="43"/>
  <c r="G17" i="43" s="1"/>
  <c r="S16" i="43"/>
  <c r="N16" i="43"/>
  <c r="T16" i="43"/>
  <c r="O8" i="9"/>
  <c r="Q8" i="9"/>
  <c r="D12" i="12"/>
  <c r="E12" i="12"/>
  <c r="E16" i="13"/>
  <c r="I26" i="13"/>
  <c r="F10" i="11"/>
  <c r="G10" i="11" s="1"/>
  <c r="H10" i="11" s="1"/>
  <c r="I10" i="11" s="1"/>
  <c r="J10" i="11" s="1"/>
  <c r="D28" i="11"/>
  <c r="G8" i="9"/>
  <c r="C9" i="9"/>
  <c r="D9" i="9" s="1"/>
  <c r="Q10" i="9"/>
  <c r="D11" i="9"/>
  <c r="M10" i="9"/>
  <c r="K10" i="9"/>
  <c r="R16" i="43"/>
  <c r="K21" i="43"/>
  <c r="K26" i="43" s="1"/>
  <c r="I26" i="43" s="1"/>
  <c r="L16" i="43"/>
  <c r="I16" i="43"/>
  <c r="E27" i="13"/>
  <c r="AD23" i="13"/>
  <c r="AA20" i="13"/>
  <c r="E20" i="13"/>
  <c r="E11" i="65"/>
  <c r="G10" i="60"/>
  <c r="E10" i="60"/>
  <c r="C11" i="60"/>
  <c r="F10" i="60"/>
  <c r="H11" i="37"/>
  <c r="AC17" i="13"/>
  <c r="AD17" i="13"/>
  <c r="G7" i="9"/>
  <c r="P14" i="43"/>
  <c r="I14" i="43"/>
  <c r="S14" i="43"/>
  <c r="AD22" i="13"/>
  <c r="AA23" i="13"/>
  <c r="AA16" i="13"/>
  <c r="AD16" i="13"/>
  <c r="AB23" i="13"/>
  <c r="E23" i="13"/>
  <c r="AB16" i="13"/>
  <c r="U18" i="43"/>
  <c r="G27" i="11"/>
  <c r="G28" i="11"/>
  <c r="E28" i="11"/>
  <c r="F28" i="11" s="1"/>
  <c r="D27" i="11"/>
  <c r="C11" i="11"/>
  <c r="D11" i="11" s="1"/>
  <c r="E11" i="11" s="1"/>
  <c r="G11" i="37"/>
  <c r="F11" i="37"/>
  <c r="E11" i="37"/>
  <c r="F10" i="64"/>
  <c r="E10" i="65"/>
  <c r="F10" i="65"/>
  <c r="H7" i="9"/>
  <c r="F7" i="9"/>
  <c r="E7" i="9"/>
  <c r="AC24" i="13"/>
  <c r="E17" i="13"/>
  <c r="M18" i="43"/>
  <c r="P18" i="43"/>
  <c r="O18" i="43"/>
  <c r="G18" i="43"/>
  <c r="K23" i="43"/>
  <c r="G23" i="43" s="1"/>
  <c r="I18" i="43"/>
  <c r="E18" i="43"/>
  <c r="E14" i="43"/>
  <c r="R14" i="43"/>
  <c r="O14" i="43"/>
  <c r="T14" i="43"/>
  <c r="G14" i="43"/>
  <c r="E29" i="11"/>
  <c r="F29" i="11" s="1"/>
  <c r="G29" i="11"/>
  <c r="D29" i="11"/>
  <c r="C30" i="11"/>
  <c r="F12" i="12"/>
  <c r="G20" i="9"/>
  <c r="E20" i="9"/>
  <c r="D20" i="9"/>
  <c r="Q20" i="9"/>
  <c r="C34" i="9"/>
  <c r="H20" i="9"/>
  <c r="F59" i="35"/>
  <c r="F53" i="35"/>
  <c r="F50" i="35"/>
  <c r="F49" i="35"/>
  <c r="F60" i="35"/>
  <c r="F51" i="35"/>
  <c r="D21" i="35"/>
  <c r="F52" i="35"/>
  <c r="F57" i="35"/>
  <c r="F58" i="35"/>
  <c r="D11" i="41"/>
  <c r="D12" i="41" s="1"/>
  <c r="D13" i="41" s="1"/>
  <c r="D14" i="41" s="1"/>
  <c r="D15" i="41" s="1"/>
  <c r="D16" i="41" s="1"/>
  <c r="D17" i="41" s="1"/>
  <c r="D18" i="41" s="1"/>
  <c r="D19" i="41" s="1"/>
  <c r="D20" i="41" s="1"/>
  <c r="D21" i="41" s="1"/>
  <c r="D22" i="41" s="1"/>
  <c r="D23" i="41" s="1"/>
  <c r="D24" i="41" s="1"/>
  <c r="D25" i="41" s="1"/>
  <c r="D26" i="41" s="1"/>
  <c r="AC22" i="13"/>
  <c r="E22" i="13"/>
  <c r="E19" i="13"/>
  <c r="AA19" i="13"/>
  <c r="T17" i="43"/>
  <c r="I17" i="43"/>
  <c r="K22" i="43"/>
  <c r="O17" i="43"/>
  <c r="P19" i="43"/>
  <c r="R19" i="43"/>
  <c r="S19" i="43"/>
  <c r="T19" i="43"/>
  <c r="E19" i="43"/>
  <c r="O19" i="43"/>
  <c r="I19" i="43"/>
  <c r="G19" i="43"/>
  <c r="K24" i="43"/>
  <c r="G12" i="64"/>
  <c r="E11" i="64"/>
  <c r="H11" i="64"/>
  <c r="F11" i="64"/>
  <c r="D11" i="64"/>
  <c r="G11" i="64"/>
  <c r="H10" i="64"/>
  <c r="D10" i="64"/>
  <c r="E10" i="64"/>
  <c r="H13" i="44"/>
  <c r="H14" i="44" s="1"/>
  <c r="H15" i="44" s="1"/>
  <c r="H16" i="44" s="1"/>
  <c r="H17" i="44" s="1"/>
  <c r="H18" i="44" s="1"/>
  <c r="I12" i="44"/>
  <c r="I13" i="44" s="1"/>
  <c r="I14" i="44" s="1"/>
  <c r="I15" i="44" s="1"/>
  <c r="I16" i="44" s="1"/>
  <c r="I17" i="44" s="1"/>
  <c r="I18" i="44" s="1"/>
  <c r="D14" i="44"/>
  <c r="E14" i="44" s="1"/>
  <c r="F14" i="44" s="1"/>
  <c r="G14" i="44" s="1"/>
  <c r="C15" i="44"/>
  <c r="D13" i="44"/>
  <c r="E13" i="44" s="1"/>
  <c r="F13" i="44" s="1"/>
  <c r="G13" i="44" s="1"/>
  <c r="Q24" i="9" l="1"/>
  <c r="C25" i="9"/>
  <c r="C36" i="9"/>
  <c r="C35" i="9"/>
  <c r="C13" i="37"/>
  <c r="I13" i="37" s="1"/>
  <c r="F12" i="37"/>
  <c r="H12" i="37"/>
  <c r="L21" i="43"/>
  <c r="G22" i="9"/>
  <c r="D12" i="37"/>
  <c r="G12" i="37"/>
  <c r="E12" i="37"/>
  <c r="C12" i="11"/>
  <c r="D12" i="11" s="1"/>
  <c r="E12" i="11" s="1"/>
  <c r="F22" i="9"/>
  <c r="C12" i="65"/>
  <c r="D11" i="65"/>
  <c r="F11" i="11"/>
  <c r="G11" i="11" s="1"/>
  <c r="H11" i="11" s="1"/>
  <c r="I11" i="11" s="1"/>
  <c r="J11" i="11" s="1"/>
  <c r="H22" i="9"/>
  <c r="Q22" i="9"/>
  <c r="O22" i="9"/>
  <c r="M24" i="9"/>
  <c r="L22" i="9"/>
  <c r="K24" i="9"/>
  <c r="C23" i="9"/>
  <c r="J23" i="9" s="1"/>
  <c r="C20" i="41"/>
  <c r="E20" i="41" s="1"/>
  <c r="S21" i="43"/>
  <c r="K31" i="43"/>
  <c r="K36" i="43" s="1"/>
  <c r="M21" i="43"/>
  <c r="S26" i="43"/>
  <c r="R21" i="43"/>
  <c r="L26" i="43"/>
  <c r="I21" i="43"/>
  <c r="N23" i="43"/>
  <c r="M26" i="43"/>
  <c r="E21" i="43"/>
  <c r="E26" i="43"/>
  <c r="T26" i="43"/>
  <c r="N26" i="43"/>
  <c r="N21" i="43"/>
  <c r="R26" i="43"/>
  <c r="T21" i="43"/>
  <c r="P23" i="43"/>
  <c r="J9" i="9"/>
  <c r="E9" i="9"/>
  <c r="Q9" i="9"/>
  <c r="E13" i="12"/>
  <c r="D13" i="12"/>
  <c r="E26" i="13"/>
  <c r="E33" i="13"/>
  <c r="AA26" i="13"/>
  <c r="C12" i="9"/>
  <c r="C26" i="9" s="1"/>
  <c r="O11" i="9"/>
  <c r="E24" i="13"/>
  <c r="AA27" i="13"/>
  <c r="AD24" i="13"/>
  <c r="G11" i="60"/>
  <c r="D11" i="60"/>
  <c r="C12" i="60"/>
  <c r="E11" i="60"/>
  <c r="F11" i="60"/>
  <c r="Q11" i="9"/>
  <c r="F11" i="9"/>
  <c r="E11" i="9"/>
  <c r="M23" i="43"/>
  <c r="K28" i="43"/>
  <c r="K33" i="43" s="1"/>
  <c r="U23" i="43"/>
  <c r="E23" i="43"/>
  <c r="O23" i="43"/>
  <c r="I23" i="43"/>
  <c r="E34" i="13"/>
  <c r="AA34" i="13"/>
  <c r="AA30" i="13"/>
  <c r="AB30" i="13"/>
  <c r="E30" i="13"/>
  <c r="AD30" i="13"/>
  <c r="C31" i="11"/>
  <c r="E30" i="11"/>
  <c r="F30" i="11" s="1"/>
  <c r="G30" i="11"/>
  <c r="D30" i="11"/>
  <c r="F13" i="12"/>
  <c r="D34" i="9"/>
  <c r="E34" i="9"/>
  <c r="H34" i="9"/>
  <c r="G34" i="9"/>
  <c r="C48" i="9"/>
  <c r="Q34" i="9"/>
  <c r="Q21" i="9"/>
  <c r="F21" i="9"/>
  <c r="H21" i="9"/>
  <c r="E21" i="9"/>
  <c r="G21" i="9"/>
  <c r="D22" i="35"/>
  <c r="C13" i="11"/>
  <c r="F12" i="11"/>
  <c r="G12" i="11" s="1"/>
  <c r="H12" i="11" s="1"/>
  <c r="I12" i="11" s="1"/>
  <c r="J12" i="11" s="1"/>
  <c r="AD29" i="13"/>
  <c r="AC29" i="13"/>
  <c r="E29" i="13"/>
  <c r="K27" i="43"/>
  <c r="I22" i="43"/>
  <c r="R22" i="43"/>
  <c r="T22" i="43"/>
  <c r="P22" i="43"/>
  <c r="O22" i="43"/>
  <c r="E22" i="43"/>
  <c r="G22" i="43" s="1"/>
  <c r="S22" i="43"/>
  <c r="I24" i="43"/>
  <c r="P24" i="43"/>
  <c r="K29" i="43"/>
  <c r="S24" i="43"/>
  <c r="R24" i="43"/>
  <c r="T24" i="43"/>
  <c r="O24" i="43"/>
  <c r="G24" i="43"/>
  <c r="E24" i="43"/>
  <c r="E13" i="37"/>
  <c r="E12" i="64"/>
  <c r="D12" i="64"/>
  <c r="H12" i="64"/>
  <c r="C13" i="64"/>
  <c r="F12" i="64"/>
  <c r="D15" i="44"/>
  <c r="E15" i="44" s="1"/>
  <c r="F15" i="44" s="1"/>
  <c r="G15" i="44" s="1"/>
  <c r="C16" i="44"/>
  <c r="I19" i="44"/>
  <c r="H19" i="44"/>
  <c r="E25" i="9"/>
  <c r="F25" i="9"/>
  <c r="Q25" i="9"/>
  <c r="O25" i="9"/>
  <c r="D25" i="9"/>
  <c r="G13" i="37" l="1"/>
  <c r="C14" i="37"/>
  <c r="I14" i="37" s="1"/>
  <c r="H13" i="37"/>
  <c r="F13" i="37"/>
  <c r="P28" i="43"/>
  <c r="N31" i="43"/>
  <c r="C49" i="9"/>
  <c r="C50" i="9"/>
  <c r="L12" i="9"/>
  <c r="C13" i="9"/>
  <c r="D13" i="9" s="1"/>
  <c r="D13" i="37"/>
  <c r="I31" i="43"/>
  <c r="T31" i="43"/>
  <c r="E31" i="43"/>
  <c r="E23" i="9"/>
  <c r="D23" i="9"/>
  <c r="N28" i="43"/>
  <c r="R31" i="43"/>
  <c r="M31" i="43"/>
  <c r="S31" i="43"/>
  <c r="L31" i="43"/>
  <c r="C13" i="65"/>
  <c r="D12" i="65"/>
  <c r="E12" i="65"/>
  <c r="F12" i="65"/>
  <c r="Q23" i="9"/>
  <c r="C21" i="41"/>
  <c r="E21" i="41" s="1"/>
  <c r="G28" i="43"/>
  <c r="E28" i="43"/>
  <c r="M28" i="43"/>
  <c r="O28" i="43"/>
  <c r="U28" i="43"/>
  <c r="I28" i="43"/>
  <c r="Q12" i="9"/>
  <c r="G12" i="9"/>
  <c r="H12" i="9"/>
  <c r="L26" i="9"/>
  <c r="E14" i="12"/>
  <c r="D14" i="12"/>
  <c r="I33" i="13"/>
  <c r="AA33" i="13"/>
  <c r="G12" i="60"/>
  <c r="C13" i="60"/>
  <c r="D12" i="60"/>
  <c r="F12" i="60"/>
  <c r="E12" i="60"/>
  <c r="AA41" i="13"/>
  <c r="E41" i="13"/>
  <c r="AB37" i="13"/>
  <c r="E37" i="13"/>
  <c r="AD37" i="13"/>
  <c r="AA37" i="13"/>
  <c r="AD31" i="13"/>
  <c r="E31" i="13"/>
  <c r="AC31" i="13"/>
  <c r="G31" i="11"/>
  <c r="E31" i="11"/>
  <c r="F31" i="11" s="1"/>
  <c r="D31" i="11"/>
  <c r="C32" i="11"/>
  <c r="F14" i="12"/>
  <c r="G35" i="9"/>
  <c r="Q35" i="9"/>
  <c r="E35" i="9"/>
  <c r="F35" i="9"/>
  <c r="H35" i="9"/>
  <c r="C62" i="9"/>
  <c r="E48" i="9"/>
  <c r="D48" i="9"/>
  <c r="Q48" i="9"/>
  <c r="G48" i="9"/>
  <c r="H48" i="9"/>
  <c r="C37" i="9"/>
  <c r="H36" i="9"/>
  <c r="Q36" i="9"/>
  <c r="F36" i="9"/>
  <c r="G36" i="9"/>
  <c r="C38" i="9"/>
  <c r="O36" i="9"/>
  <c r="L36" i="9"/>
  <c r="D23" i="35"/>
  <c r="D13" i="11"/>
  <c r="E13" i="11" s="1"/>
  <c r="C14" i="11"/>
  <c r="F13" i="11"/>
  <c r="G13" i="11" s="1"/>
  <c r="H13" i="11" s="1"/>
  <c r="I13" i="11" s="1"/>
  <c r="J13" i="11" s="1"/>
  <c r="E36" i="13"/>
  <c r="AC36" i="13"/>
  <c r="AD36" i="13"/>
  <c r="I40" i="13"/>
  <c r="AA40" i="13"/>
  <c r="E40" i="13"/>
  <c r="U33" i="43"/>
  <c r="T33" i="43"/>
  <c r="S33" i="43"/>
  <c r="O33" i="43"/>
  <c r="N33" i="43"/>
  <c r="E33" i="43"/>
  <c r="K38" i="43"/>
  <c r="M33" i="43"/>
  <c r="R33" i="43"/>
  <c r="I33" i="43"/>
  <c r="P33" i="43"/>
  <c r="G33" i="43"/>
  <c r="I27" i="43"/>
  <c r="P27" i="43"/>
  <c r="O27" i="43"/>
  <c r="S27" i="43"/>
  <c r="K32" i="43"/>
  <c r="E27" i="43"/>
  <c r="G27" i="43" s="1"/>
  <c r="T27" i="43"/>
  <c r="R27" i="43"/>
  <c r="E36" i="43"/>
  <c r="S36" i="43"/>
  <c r="M36" i="43"/>
  <c r="L36" i="43"/>
  <c r="K41" i="43"/>
  <c r="I36" i="43"/>
  <c r="R36" i="43"/>
  <c r="N36" i="43"/>
  <c r="T36" i="43"/>
  <c r="G29" i="43"/>
  <c r="E29" i="43"/>
  <c r="K34" i="43"/>
  <c r="P29" i="43"/>
  <c r="S29" i="43"/>
  <c r="R29" i="43"/>
  <c r="T29" i="43"/>
  <c r="I29" i="43"/>
  <c r="O29" i="43"/>
  <c r="C15" i="37"/>
  <c r="I15" i="37" s="1"/>
  <c r="D14" i="37"/>
  <c r="F14" i="37"/>
  <c r="G14" i="37"/>
  <c r="H14" i="37"/>
  <c r="E14" i="37"/>
  <c r="C14" i="64"/>
  <c r="H13" i="64"/>
  <c r="D13" i="64"/>
  <c r="F13" i="64"/>
  <c r="G13" i="64"/>
  <c r="E13" i="64"/>
  <c r="D16" i="44"/>
  <c r="E16" i="44" s="1"/>
  <c r="F16" i="44" s="1"/>
  <c r="G16" i="44" s="1"/>
  <c r="C17" i="44"/>
  <c r="Q13" i="9" l="1"/>
  <c r="C27" i="9"/>
  <c r="D27" i="9" s="1"/>
  <c r="C64" i="9"/>
  <c r="C63" i="9"/>
  <c r="E13" i="9"/>
  <c r="C14" i="9"/>
  <c r="C16" i="9" s="1"/>
  <c r="C14" i="60"/>
  <c r="G13" i="60"/>
  <c r="F13" i="60"/>
  <c r="E13" i="60"/>
  <c r="D13" i="65"/>
  <c r="F13" i="65"/>
  <c r="E13" i="65"/>
  <c r="C14" i="65"/>
  <c r="C15" i="65" s="1"/>
  <c r="C22" i="41"/>
  <c r="E22" i="41" s="1"/>
  <c r="I14" i="9"/>
  <c r="C40" i="9"/>
  <c r="L40" i="9" s="1"/>
  <c r="G26" i="9"/>
  <c r="H26" i="9"/>
  <c r="Q26" i="9"/>
  <c r="D15" i="12"/>
  <c r="E15" i="12"/>
  <c r="D13" i="60"/>
  <c r="E48" i="13"/>
  <c r="AA48" i="13"/>
  <c r="AB44" i="13"/>
  <c r="AD44" i="13"/>
  <c r="E44" i="13"/>
  <c r="AA44" i="13"/>
  <c r="AC38" i="13"/>
  <c r="AD38" i="13"/>
  <c r="E38" i="13"/>
  <c r="E32" i="11"/>
  <c r="F32" i="11" s="1"/>
  <c r="G32" i="11"/>
  <c r="D32" i="11"/>
  <c r="C33" i="11"/>
  <c r="C15" i="16"/>
  <c r="E15" i="16" s="1"/>
  <c r="C16" i="12"/>
  <c r="F15" i="12"/>
  <c r="Q37" i="9"/>
  <c r="D37" i="9"/>
  <c r="E37" i="9"/>
  <c r="J37" i="9"/>
  <c r="L50" i="9"/>
  <c r="G50" i="9"/>
  <c r="F50" i="9"/>
  <c r="Q50" i="9"/>
  <c r="O50" i="9"/>
  <c r="C52" i="9"/>
  <c r="H50" i="9"/>
  <c r="C51" i="9"/>
  <c r="D62" i="9"/>
  <c r="E62" i="9"/>
  <c r="Q62" i="9"/>
  <c r="C76" i="9"/>
  <c r="G62" i="9"/>
  <c r="H62" i="9"/>
  <c r="M38" i="9"/>
  <c r="C39" i="9"/>
  <c r="Q38" i="9"/>
  <c r="K38" i="9"/>
  <c r="Q49" i="9"/>
  <c r="G49" i="9"/>
  <c r="H49" i="9"/>
  <c r="F49" i="9"/>
  <c r="E49" i="9"/>
  <c r="D24" i="35"/>
  <c r="F14" i="11"/>
  <c r="G14" i="11" s="1"/>
  <c r="H14" i="11" s="1"/>
  <c r="I14" i="11" s="1"/>
  <c r="J14" i="11" s="1"/>
  <c r="C15" i="11"/>
  <c r="D14" i="11"/>
  <c r="E14" i="11" s="1"/>
  <c r="AC43" i="13"/>
  <c r="E43" i="13"/>
  <c r="AD43" i="13"/>
  <c r="I47" i="13"/>
  <c r="E47" i="13"/>
  <c r="AA47" i="13"/>
  <c r="K43" i="43"/>
  <c r="E38" i="43"/>
  <c r="G38" i="43"/>
  <c r="P38" i="43"/>
  <c r="I38" i="43"/>
  <c r="U38" i="43"/>
  <c r="N38" i="43"/>
  <c r="M38" i="43"/>
  <c r="O38" i="43"/>
  <c r="E32" i="43"/>
  <c r="G32" i="43" s="1"/>
  <c r="P32" i="43"/>
  <c r="K37" i="43"/>
  <c r="O32" i="43"/>
  <c r="R32" i="43"/>
  <c r="T32" i="43"/>
  <c r="I32" i="43"/>
  <c r="S32" i="43"/>
  <c r="N41" i="43"/>
  <c r="M41" i="43"/>
  <c r="K46" i="43"/>
  <c r="M46" i="43" s="1"/>
  <c r="L41" i="43"/>
  <c r="T41" i="43"/>
  <c r="S41" i="43"/>
  <c r="E41" i="43"/>
  <c r="I41" i="43"/>
  <c r="R41" i="43"/>
  <c r="E34" i="43"/>
  <c r="R34" i="43"/>
  <c r="G34" i="43"/>
  <c r="S34" i="43"/>
  <c r="T34" i="43"/>
  <c r="I34" i="43"/>
  <c r="K39" i="43"/>
  <c r="P34" i="43"/>
  <c r="O34" i="43"/>
  <c r="C16" i="37"/>
  <c r="I16" i="37" s="1"/>
  <c r="F15" i="37"/>
  <c r="G15" i="37"/>
  <c r="D15" i="37"/>
  <c r="E15" i="37"/>
  <c r="H15" i="37"/>
  <c r="F14" i="64"/>
  <c r="D14" i="64"/>
  <c r="E14" i="64"/>
  <c r="C15" i="64"/>
  <c r="C16" i="64" s="1"/>
  <c r="G14" i="64"/>
  <c r="H14" i="64"/>
  <c r="C18" i="44"/>
  <c r="D17" i="44"/>
  <c r="E17" i="44" s="1"/>
  <c r="F17" i="44" s="1"/>
  <c r="G17" i="44" s="1"/>
  <c r="Q27" i="9"/>
  <c r="C28" i="9"/>
  <c r="I28" i="9" s="1"/>
  <c r="C41" i="9"/>
  <c r="E27" i="9"/>
  <c r="D14" i="9"/>
  <c r="C15" i="9"/>
  <c r="O14" i="9"/>
  <c r="E14" i="9"/>
  <c r="J14" i="9"/>
  <c r="F15" i="65" l="1"/>
  <c r="E15" i="65"/>
  <c r="D15" i="65"/>
  <c r="H16" i="64"/>
  <c r="D16" i="64"/>
  <c r="E16" i="64"/>
  <c r="G16" i="64"/>
  <c r="F16" i="64"/>
  <c r="Q14" i="9"/>
  <c r="C77" i="9"/>
  <c r="C90" i="9"/>
  <c r="C78" i="9"/>
  <c r="C15" i="60"/>
  <c r="C16" i="60" s="1"/>
  <c r="F14" i="60"/>
  <c r="G14" i="60"/>
  <c r="E14" i="60"/>
  <c r="G40" i="9"/>
  <c r="C54" i="9"/>
  <c r="C68" i="9" s="1"/>
  <c r="H40" i="9"/>
  <c r="Q40" i="9"/>
  <c r="D14" i="65"/>
  <c r="F14" i="65"/>
  <c r="E14" i="65"/>
  <c r="E26" i="41"/>
  <c r="D15" i="16"/>
  <c r="D16" i="12"/>
  <c r="E16" i="12"/>
  <c r="D14" i="60"/>
  <c r="AA55" i="13"/>
  <c r="K62" i="13"/>
  <c r="G62" i="13" s="1"/>
  <c r="E55" i="13"/>
  <c r="K58" i="13"/>
  <c r="E51" i="13"/>
  <c r="AA51" i="13"/>
  <c r="AD51" i="13"/>
  <c r="AB51" i="13"/>
  <c r="E45" i="13"/>
  <c r="AC45" i="13"/>
  <c r="AD45" i="13"/>
  <c r="G33" i="11"/>
  <c r="E33" i="11"/>
  <c r="F33" i="11" s="1"/>
  <c r="D33" i="11"/>
  <c r="C34" i="11"/>
  <c r="C16" i="16"/>
  <c r="E16" i="16" s="1"/>
  <c r="C17" i="12"/>
  <c r="F16" i="12"/>
  <c r="F39" i="9"/>
  <c r="D39" i="9"/>
  <c r="Q39" i="9"/>
  <c r="O39" i="9"/>
  <c r="E39" i="9"/>
  <c r="Q63" i="9"/>
  <c r="E63" i="9"/>
  <c r="F63" i="9"/>
  <c r="G63" i="9"/>
  <c r="H63" i="9"/>
  <c r="F64" i="9"/>
  <c r="C66" i="9"/>
  <c r="H64" i="9"/>
  <c r="O64" i="9"/>
  <c r="L64" i="9"/>
  <c r="C65" i="9"/>
  <c r="G64" i="9"/>
  <c r="Q64" i="9"/>
  <c r="M52" i="9"/>
  <c r="C53" i="9"/>
  <c r="K52" i="9"/>
  <c r="Q52" i="9"/>
  <c r="J51" i="9"/>
  <c r="Q51" i="9"/>
  <c r="D51" i="9"/>
  <c r="E51" i="9"/>
  <c r="E76" i="9"/>
  <c r="G76" i="9"/>
  <c r="H76" i="9"/>
  <c r="D76" i="9"/>
  <c r="Q76" i="9"/>
  <c r="D34" i="10"/>
  <c r="E34" i="10"/>
  <c r="F34" i="10"/>
  <c r="D25" i="35"/>
  <c r="C16" i="11"/>
  <c r="D15" i="11"/>
  <c r="E15" i="11" s="1"/>
  <c r="F15" i="11"/>
  <c r="G15" i="11" s="1"/>
  <c r="H15" i="11" s="1"/>
  <c r="I15" i="11" s="1"/>
  <c r="J15" i="11" s="1"/>
  <c r="AD50" i="13"/>
  <c r="E50" i="13"/>
  <c r="AC50" i="13"/>
  <c r="K57" i="13"/>
  <c r="G57" i="13" s="1"/>
  <c r="E54" i="13"/>
  <c r="K61" i="13"/>
  <c r="G61" i="13" s="1"/>
  <c r="AA54" i="13"/>
  <c r="I54" i="13"/>
  <c r="K48" i="43"/>
  <c r="G43" i="43"/>
  <c r="E43" i="43"/>
  <c r="U43" i="43"/>
  <c r="M43" i="43"/>
  <c r="P43" i="43"/>
  <c r="I43" i="43"/>
  <c r="O43" i="43"/>
  <c r="N43" i="43"/>
  <c r="E37" i="43"/>
  <c r="G37" i="43" s="1"/>
  <c r="S37" i="43"/>
  <c r="K42" i="43"/>
  <c r="P37" i="43"/>
  <c r="R37" i="43"/>
  <c r="I37" i="43"/>
  <c r="O37" i="43"/>
  <c r="T37" i="43"/>
  <c r="R46" i="43"/>
  <c r="K51" i="43"/>
  <c r="S46" i="43"/>
  <c r="I46" i="43"/>
  <c r="L46" i="43"/>
  <c r="T46" i="43"/>
  <c r="E46" i="43"/>
  <c r="N46" i="43"/>
  <c r="G39" i="43"/>
  <c r="K44" i="43"/>
  <c r="T39" i="43"/>
  <c r="O39" i="43"/>
  <c r="P39" i="43"/>
  <c r="R39" i="43"/>
  <c r="I39" i="43"/>
  <c r="S39" i="43"/>
  <c r="E39" i="43"/>
  <c r="F16" i="37"/>
  <c r="C17" i="37"/>
  <c r="I17" i="37" s="1"/>
  <c r="H16" i="37"/>
  <c r="D16" i="37"/>
  <c r="E16" i="37"/>
  <c r="G16" i="37"/>
  <c r="H15" i="64"/>
  <c r="F15" i="64"/>
  <c r="G15" i="64"/>
  <c r="E15" i="64"/>
  <c r="D15" i="64"/>
  <c r="D18" i="44"/>
  <c r="E18" i="44" s="1"/>
  <c r="F18" i="44" s="1"/>
  <c r="G18" i="44" s="1"/>
  <c r="C19" i="44"/>
  <c r="E15" i="9"/>
  <c r="Q15" i="9"/>
  <c r="D15" i="9"/>
  <c r="Q54" i="9"/>
  <c r="H54" i="9"/>
  <c r="G54" i="9"/>
  <c r="C42" i="9"/>
  <c r="C55" i="9"/>
  <c r="E41" i="9"/>
  <c r="Q41" i="9"/>
  <c r="D41" i="9"/>
  <c r="O28" i="9"/>
  <c r="C30" i="9"/>
  <c r="J28" i="9"/>
  <c r="Q28" i="9"/>
  <c r="D28" i="9"/>
  <c r="E28" i="9"/>
  <c r="C29" i="9"/>
  <c r="C17" i="9"/>
  <c r="F16" i="9"/>
  <c r="N16" i="9"/>
  <c r="E16" i="9"/>
  <c r="L16" i="9"/>
  <c r="Q16" i="9"/>
  <c r="G16" i="9"/>
  <c r="H16" i="9"/>
  <c r="F16" i="60" l="1"/>
  <c r="E16" i="60"/>
  <c r="D16" i="60"/>
  <c r="G16" i="60"/>
  <c r="L54" i="9"/>
  <c r="C92" i="9"/>
  <c r="C91" i="9"/>
  <c r="E15" i="60"/>
  <c r="F15" i="60"/>
  <c r="G15" i="60"/>
  <c r="B48" i="9"/>
  <c r="A62" i="9"/>
  <c r="G58" i="13"/>
  <c r="V58" i="13"/>
  <c r="AD58" i="13" s="1"/>
  <c r="U58" i="13"/>
  <c r="D16" i="16"/>
  <c r="I42" i="9"/>
  <c r="E17" i="12"/>
  <c r="D17" i="12"/>
  <c r="D15" i="60"/>
  <c r="E62" i="13"/>
  <c r="U62" i="13"/>
  <c r="V62" i="13"/>
  <c r="Z62" i="13"/>
  <c r="AA62" i="13"/>
  <c r="AA58" i="13"/>
  <c r="Q58" i="13"/>
  <c r="M58" i="13"/>
  <c r="N58" i="13"/>
  <c r="AB58" i="13"/>
  <c r="W58" i="13"/>
  <c r="Y58" i="13"/>
  <c r="E58" i="13"/>
  <c r="O58" i="13"/>
  <c r="P58" i="13"/>
  <c r="X58" i="13"/>
  <c r="K59" i="13"/>
  <c r="E52" i="13"/>
  <c r="AD52" i="13"/>
  <c r="AC52" i="13"/>
  <c r="C35" i="11"/>
  <c r="G34" i="11"/>
  <c r="D34" i="11"/>
  <c r="E34" i="11"/>
  <c r="F34" i="11" s="1"/>
  <c r="C17" i="16"/>
  <c r="E17" i="16" s="1"/>
  <c r="C18" i="12"/>
  <c r="F17" i="12"/>
  <c r="Q90" i="9"/>
  <c r="D90" i="9"/>
  <c r="H90" i="9"/>
  <c r="G90" i="9"/>
  <c r="E90" i="9"/>
  <c r="Q53" i="9"/>
  <c r="O53" i="9"/>
  <c r="E53" i="9"/>
  <c r="F53" i="9"/>
  <c r="D53" i="9"/>
  <c r="M66" i="9"/>
  <c r="Q66" i="9"/>
  <c r="K66" i="9"/>
  <c r="C67" i="9"/>
  <c r="Q78" i="9"/>
  <c r="C79" i="9"/>
  <c r="O78" i="9"/>
  <c r="C80" i="9"/>
  <c r="F78" i="9"/>
  <c r="H78" i="9"/>
  <c r="G78" i="9"/>
  <c r="L78" i="9"/>
  <c r="E65" i="9"/>
  <c r="J65" i="9"/>
  <c r="Q65" i="9"/>
  <c r="D65" i="9"/>
  <c r="E77" i="9"/>
  <c r="H77" i="9"/>
  <c r="F77" i="9"/>
  <c r="G77" i="9"/>
  <c r="Q77" i="9"/>
  <c r="D26" i="35"/>
  <c r="D16" i="11"/>
  <c r="E16" i="11" s="1"/>
  <c r="C17" i="11"/>
  <c r="F16" i="11"/>
  <c r="G16" i="11" s="1"/>
  <c r="H16" i="11" s="1"/>
  <c r="I16" i="11" s="1"/>
  <c r="J16" i="11" s="1"/>
  <c r="R57" i="13"/>
  <c r="Y57" i="13"/>
  <c r="O57" i="13"/>
  <c r="U57" i="13"/>
  <c r="T57" i="13"/>
  <c r="W57" i="13"/>
  <c r="V57" i="13"/>
  <c r="AD57" i="13" s="1"/>
  <c r="P57" i="13"/>
  <c r="AC57" i="13"/>
  <c r="L57" i="13"/>
  <c r="N57" i="13"/>
  <c r="E57" i="13"/>
  <c r="K64" i="13"/>
  <c r="G64" i="13" s="1"/>
  <c r="S57" i="13"/>
  <c r="Y61" i="13"/>
  <c r="AA61" i="13"/>
  <c r="I61" i="13"/>
  <c r="N61" i="13"/>
  <c r="O61" i="13"/>
  <c r="W61" i="13"/>
  <c r="E61" i="13"/>
  <c r="V61" i="13"/>
  <c r="U61" i="13"/>
  <c r="N48" i="43"/>
  <c r="M48" i="43"/>
  <c r="U48" i="43"/>
  <c r="O48" i="43"/>
  <c r="G48" i="43"/>
  <c r="P48" i="43"/>
  <c r="K53" i="43"/>
  <c r="I48" i="43"/>
  <c r="E48" i="43"/>
  <c r="E42" i="43"/>
  <c r="G42" i="43" s="1"/>
  <c r="P42" i="43"/>
  <c r="K47" i="43"/>
  <c r="T42" i="43"/>
  <c r="O42" i="43"/>
  <c r="R42" i="43"/>
  <c r="I42" i="43"/>
  <c r="S42" i="43"/>
  <c r="N51" i="43"/>
  <c r="T51" i="43"/>
  <c r="I51" i="43"/>
  <c r="S51" i="43"/>
  <c r="E51" i="43"/>
  <c r="R51" i="43"/>
  <c r="M51" i="43"/>
  <c r="L51" i="43"/>
  <c r="G44" i="43"/>
  <c r="E44" i="43"/>
  <c r="R44" i="43"/>
  <c r="S44" i="43"/>
  <c r="P44" i="43"/>
  <c r="I44" i="43"/>
  <c r="O44" i="43"/>
  <c r="T44" i="43"/>
  <c r="K49" i="43"/>
  <c r="F17" i="37"/>
  <c r="D17" i="37"/>
  <c r="H17" i="37"/>
  <c r="G17" i="37"/>
  <c r="E17" i="37"/>
  <c r="D19" i="44"/>
  <c r="E19" i="44" s="1"/>
  <c r="F19" i="44" s="1"/>
  <c r="G19" i="44" s="1"/>
  <c r="G68" i="9"/>
  <c r="C82" i="9"/>
  <c r="H68" i="9"/>
  <c r="Q68" i="9"/>
  <c r="L68" i="9"/>
  <c r="G17" i="9"/>
  <c r="F17" i="9"/>
  <c r="C18" i="9"/>
  <c r="C19" i="9"/>
  <c r="H17" i="9"/>
  <c r="Q17" i="9"/>
  <c r="H30" i="9"/>
  <c r="E30" i="9"/>
  <c r="L30" i="9"/>
  <c r="N30" i="9"/>
  <c r="G30" i="9"/>
  <c r="C31" i="9"/>
  <c r="F30" i="9"/>
  <c r="Q30" i="9"/>
  <c r="E29" i="9"/>
  <c r="Q29" i="9"/>
  <c r="D29" i="9"/>
  <c r="Q55" i="9"/>
  <c r="C56" i="9"/>
  <c r="I56" i="9" s="1"/>
  <c r="E55" i="9"/>
  <c r="C69" i="9"/>
  <c r="D55" i="9"/>
  <c r="O42" i="9"/>
  <c r="J42" i="9"/>
  <c r="C44" i="9"/>
  <c r="C43" i="9"/>
  <c r="D42" i="9"/>
  <c r="Q42" i="9"/>
  <c r="E42" i="9"/>
  <c r="B62" i="9" l="1"/>
  <c r="B6" i="9"/>
  <c r="B14" i="9"/>
  <c r="A20" i="9"/>
  <c r="A34" i="9"/>
  <c r="B34" i="9"/>
  <c r="A48" i="9"/>
  <c r="B20" i="9"/>
  <c r="A6" i="9"/>
  <c r="B18" i="9"/>
  <c r="A14" i="9"/>
  <c r="B76" i="9"/>
  <c r="A76" i="9"/>
  <c r="B42" i="9"/>
  <c r="B90" i="9"/>
  <c r="A90" i="9"/>
  <c r="D17" i="16"/>
  <c r="D18" i="12"/>
  <c r="E18" i="12"/>
  <c r="G59" i="13"/>
  <c r="A42" i="9"/>
  <c r="L59" i="13"/>
  <c r="O59" i="13"/>
  <c r="W59" i="13"/>
  <c r="U59" i="13"/>
  <c r="AC59" i="13"/>
  <c r="E59" i="13"/>
  <c r="P59" i="13"/>
  <c r="V59" i="13"/>
  <c r="AD59" i="13" s="1"/>
  <c r="R59" i="13"/>
  <c r="Y59" i="13"/>
  <c r="N59" i="13"/>
  <c r="A28" i="9"/>
  <c r="B28" i="9"/>
  <c r="C36" i="11"/>
  <c r="E35" i="11"/>
  <c r="F35" i="11" s="1"/>
  <c r="G35" i="11"/>
  <c r="D35" i="11"/>
  <c r="C19" i="12"/>
  <c r="F18" i="12"/>
  <c r="Q79" i="9"/>
  <c r="E79" i="9"/>
  <c r="D79" i="9"/>
  <c r="J79" i="9"/>
  <c r="C81" i="9"/>
  <c r="Q80" i="9"/>
  <c r="K80" i="9"/>
  <c r="M80" i="9"/>
  <c r="D67" i="9"/>
  <c r="Q67" i="9"/>
  <c r="O67" i="9"/>
  <c r="E67" i="9"/>
  <c r="F67" i="9"/>
  <c r="F91" i="9"/>
  <c r="E91" i="9"/>
  <c r="H91" i="9"/>
  <c r="Q91" i="9"/>
  <c r="G91" i="9"/>
  <c r="C94" i="9"/>
  <c r="L92" i="9"/>
  <c r="Q92" i="9"/>
  <c r="F92" i="9"/>
  <c r="C93" i="9"/>
  <c r="H92" i="9"/>
  <c r="G92" i="9"/>
  <c r="O92" i="9"/>
  <c r="D17" i="11"/>
  <c r="E17" i="11" s="1"/>
  <c r="F17" i="11"/>
  <c r="G17" i="11" s="1"/>
  <c r="H17" i="11" s="1"/>
  <c r="I17" i="11" s="1"/>
  <c r="J17" i="11" s="1"/>
  <c r="C18" i="11"/>
  <c r="AC64" i="13"/>
  <c r="O64" i="13"/>
  <c r="P64" i="13"/>
  <c r="R64" i="13"/>
  <c r="W64" i="13"/>
  <c r="U64" i="13"/>
  <c r="L64" i="13"/>
  <c r="N64" i="13"/>
  <c r="Y64" i="13"/>
  <c r="S64" i="13"/>
  <c r="V64" i="13"/>
  <c r="AD64" i="13" s="1"/>
  <c r="T64" i="13"/>
  <c r="E64" i="13"/>
  <c r="R53" i="43"/>
  <c r="N53" i="43"/>
  <c r="U53" i="43"/>
  <c r="I53" i="43"/>
  <c r="G53" i="43"/>
  <c r="T53" i="43"/>
  <c r="S53" i="43"/>
  <c r="E53" i="43"/>
  <c r="O53" i="43"/>
  <c r="P53" i="43"/>
  <c r="M53" i="43"/>
  <c r="E47" i="43"/>
  <c r="G47" i="43" s="1"/>
  <c r="P47" i="43"/>
  <c r="T47" i="43"/>
  <c r="I47" i="43"/>
  <c r="S47" i="43"/>
  <c r="R47" i="43"/>
  <c r="K52" i="43"/>
  <c r="O47" i="43"/>
  <c r="S49" i="43"/>
  <c r="G49" i="43"/>
  <c r="P49" i="43"/>
  <c r="O49" i="43"/>
  <c r="I49" i="43"/>
  <c r="T49" i="43"/>
  <c r="R49" i="43"/>
  <c r="E49" i="43"/>
  <c r="H44" i="9"/>
  <c r="F44" i="9"/>
  <c r="G44" i="9"/>
  <c r="L44" i="9"/>
  <c r="E44" i="9"/>
  <c r="C45" i="9"/>
  <c r="Q44" i="9"/>
  <c r="N44" i="9"/>
  <c r="Q82" i="9"/>
  <c r="L82" i="9"/>
  <c r="H82" i="9"/>
  <c r="C96" i="9"/>
  <c r="G82" i="9"/>
  <c r="Q43" i="9"/>
  <c r="E43" i="9"/>
  <c r="D43" i="9"/>
  <c r="Q56" i="9"/>
  <c r="C58" i="9"/>
  <c r="B56" i="9"/>
  <c r="E56" i="9"/>
  <c r="A56" i="9"/>
  <c r="O56" i="9"/>
  <c r="J56" i="9"/>
  <c r="D56" i="9"/>
  <c r="C57" i="9"/>
  <c r="G18" i="9"/>
  <c r="Q18" i="9"/>
  <c r="A18" i="9"/>
  <c r="H18" i="9"/>
  <c r="C70" i="9"/>
  <c r="I70" i="9" s="1"/>
  <c r="Q69" i="9"/>
  <c r="C83" i="9"/>
  <c r="E69" i="9"/>
  <c r="D69" i="9"/>
  <c r="C33" i="9"/>
  <c r="Q31" i="9"/>
  <c r="C32" i="9"/>
  <c r="H31" i="9"/>
  <c r="G31" i="9"/>
  <c r="F31" i="9"/>
  <c r="Q19" i="9"/>
  <c r="D19" i="9"/>
  <c r="E19" i="9"/>
  <c r="I19" i="9"/>
  <c r="D19" i="12" l="1"/>
  <c r="E19" i="12"/>
  <c r="D36" i="11"/>
  <c r="G36" i="11"/>
  <c r="E36" i="11"/>
  <c r="F36" i="11" s="1"/>
  <c r="C20" i="12"/>
  <c r="F19" i="12"/>
  <c r="J93" i="9"/>
  <c r="E93" i="9"/>
  <c r="D93" i="9"/>
  <c r="Q93" i="9"/>
  <c r="Q94" i="9"/>
  <c r="K94" i="9"/>
  <c r="C95" i="9"/>
  <c r="M94" i="9"/>
  <c r="O81" i="9"/>
  <c r="Q81" i="9"/>
  <c r="F81" i="9"/>
  <c r="E81" i="9"/>
  <c r="D81" i="9"/>
  <c r="D18" i="11"/>
  <c r="E18" i="11" s="1"/>
  <c r="F18" i="11"/>
  <c r="G18" i="11" s="1"/>
  <c r="H18" i="11" s="1"/>
  <c r="I18" i="11" s="1"/>
  <c r="J18" i="11" s="1"/>
  <c r="C19" i="11"/>
  <c r="S52" i="43"/>
  <c r="E52" i="43"/>
  <c r="G52" i="43" s="1"/>
  <c r="T52" i="43"/>
  <c r="O52" i="43"/>
  <c r="R52" i="43"/>
  <c r="I52" i="43"/>
  <c r="P52" i="43"/>
  <c r="D83" i="9"/>
  <c r="Q83" i="9"/>
  <c r="C84" i="9"/>
  <c r="I84" i="9" s="1"/>
  <c r="E83" i="9"/>
  <c r="C97" i="9"/>
  <c r="D33" i="9"/>
  <c r="I33" i="9"/>
  <c r="Q33" i="9"/>
  <c r="E33" i="9"/>
  <c r="H96" i="9"/>
  <c r="L96" i="9"/>
  <c r="G96" i="9"/>
  <c r="Q96" i="9"/>
  <c r="J70" i="9"/>
  <c r="A70" i="9"/>
  <c r="B70" i="9"/>
  <c r="E70" i="9"/>
  <c r="D70" i="9"/>
  <c r="O70" i="9"/>
  <c r="C72" i="9"/>
  <c r="C71" i="9"/>
  <c r="Q70" i="9"/>
  <c r="H32" i="9"/>
  <c r="G32" i="9"/>
  <c r="B32" i="9"/>
  <c r="A32" i="9"/>
  <c r="Q32" i="9"/>
  <c r="H58" i="9"/>
  <c r="N58" i="9"/>
  <c r="L58" i="9"/>
  <c r="G58" i="9"/>
  <c r="F58" i="9"/>
  <c r="C59" i="9"/>
  <c r="Q58" i="9"/>
  <c r="E58" i="9"/>
  <c r="F45" i="9"/>
  <c r="G45" i="9"/>
  <c r="Q45" i="9"/>
  <c r="C46" i="9"/>
  <c r="H45" i="9"/>
  <c r="C47" i="9"/>
  <c r="D57" i="9"/>
  <c r="Q57" i="9"/>
  <c r="E57" i="9"/>
  <c r="E20" i="12" l="1"/>
  <c r="D20" i="12"/>
  <c r="F20" i="12"/>
  <c r="F95" i="9"/>
  <c r="E95" i="9"/>
  <c r="D95" i="9"/>
  <c r="O95" i="9"/>
  <c r="Q95" i="9"/>
  <c r="F19" i="11"/>
  <c r="G19" i="11" s="1"/>
  <c r="H19" i="11" s="1"/>
  <c r="I19" i="11" s="1"/>
  <c r="J19" i="11" s="1"/>
  <c r="D19" i="11"/>
  <c r="E19" i="11" s="1"/>
  <c r="B46" i="9"/>
  <c r="H46" i="9"/>
  <c r="Q46" i="9"/>
  <c r="G46" i="9"/>
  <c r="A46" i="9"/>
  <c r="C86" i="9"/>
  <c r="J84" i="9"/>
  <c r="D84" i="9"/>
  <c r="B84" i="9"/>
  <c r="O84" i="9"/>
  <c r="E84" i="9"/>
  <c r="C85" i="9"/>
  <c r="A84" i="9"/>
  <c r="Q84" i="9"/>
  <c r="E72" i="9"/>
  <c r="C73" i="9"/>
  <c r="L72" i="9"/>
  <c r="H72" i="9"/>
  <c r="Q72" i="9"/>
  <c r="N72" i="9"/>
  <c r="G72" i="9"/>
  <c r="F72" i="9"/>
  <c r="I47" i="9"/>
  <c r="E47" i="9"/>
  <c r="Q47" i="9"/>
  <c r="D47" i="9"/>
  <c r="H59" i="9"/>
  <c r="C61" i="9"/>
  <c r="F59" i="9"/>
  <c r="G59" i="9"/>
  <c r="Q59" i="9"/>
  <c r="C60" i="9"/>
  <c r="Q71" i="9"/>
  <c r="D71" i="9"/>
  <c r="E71" i="9"/>
  <c r="D97" i="9"/>
  <c r="Q97" i="9"/>
  <c r="E97" i="9"/>
  <c r="C98" i="9"/>
  <c r="I98" i="9" s="1"/>
  <c r="H60" i="9" l="1"/>
  <c r="Q60" i="9"/>
  <c r="B60" i="9"/>
  <c r="A60" i="9"/>
  <c r="G60" i="9"/>
  <c r="D61" i="9"/>
  <c r="Q61" i="9"/>
  <c r="E61" i="9"/>
  <c r="I61" i="9"/>
  <c r="H73" i="9"/>
  <c r="Q73" i="9"/>
  <c r="C74" i="9"/>
  <c r="G73" i="9"/>
  <c r="F73" i="9"/>
  <c r="C75" i="9"/>
  <c r="E85" i="9"/>
  <c r="D85" i="9"/>
  <c r="Q85" i="9"/>
  <c r="C100" i="9"/>
  <c r="B98" i="9"/>
  <c r="Q98" i="9"/>
  <c r="E98" i="9"/>
  <c r="A98" i="9"/>
  <c r="D98" i="9"/>
  <c r="O98" i="9"/>
  <c r="C99" i="9"/>
  <c r="J98" i="9"/>
  <c r="G86" i="9"/>
  <c r="E86" i="9"/>
  <c r="Q86" i="9"/>
  <c r="L86" i="9"/>
  <c r="C87" i="9"/>
  <c r="N86" i="9"/>
  <c r="H86" i="9"/>
  <c r="F86" i="9"/>
  <c r="G87" i="9" l="1"/>
  <c r="C88" i="9"/>
  <c r="H87" i="9"/>
  <c r="C89" i="9"/>
  <c r="Q87" i="9"/>
  <c r="F87" i="9"/>
  <c r="I75" i="9"/>
  <c r="E75" i="9"/>
  <c r="Q75" i="9"/>
  <c r="D75" i="9"/>
  <c r="B74" i="9"/>
  <c r="A74" i="9"/>
  <c r="Q74" i="9"/>
  <c r="G74" i="9"/>
  <c r="H74" i="9"/>
  <c r="H100" i="9"/>
  <c r="F100" i="9"/>
  <c r="Q100" i="9"/>
  <c r="N100" i="9"/>
  <c r="L100" i="9"/>
  <c r="G100" i="9"/>
  <c r="E100" i="9"/>
  <c r="C101" i="9"/>
  <c r="Q99" i="9"/>
  <c r="D99" i="9"/>
  <c r="E99" i="9"/>
  <c r="B88" i="9" l="1"/>
  <c r="H88" i="9"/>
  <c r="Q88" i="9"/>
  <c r="A88" i="9"/>
  <c r="G88" i="9"/>
  <c r="D89" i="9"/>
  <c r="E89" i="9"/>
  <c r="Q89" i="9"/>
  <c r="I89" i="9"/>
  <c r="C103" i="9"/>
  <c r="C102" i="9"/>
  <c r="H101" i="9"/>
  <c r="F101" i="9"/>
  <c r="Q101" i="9"/>
  <c r="G101" i="9"/>
  <c r="A102" i="9" l="1"/>
  <c r="B102" i="9"/>
  <c r="H102" i="9"/>
  <c r="G102" i="9"/>
  <c r="Q102" i="9"/>
  <c r="D103" i="9"/>
  <c r="E103" i="9"/>
  <c r="I103" i="9"/>
  <c r="Q10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 Ly Ngoc</author>
    <author xml:space="preserve"> User</author>
    <author>Tuyen Le Thi Diem</author>
  </authors>
  <commentList>
    <comment ref="G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Direct service to TYO, KWS, YOK, YKK, NGO, UKB</t>
        </r>
      </text>
    </comment>
    <comment ref="C22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Direct service to OSA, UKB</t>
        </r>
      </text>
    </comment>
    <comment ref="I22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Direct service to OSA, UKB, YKK, NGO</t>
        </r>
      </text>
    </comment>
    <comment ref="B25" authorId="1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Direct service to TYO, YOK, NGO, UKB</t>
        </r>
      </text>
    </comment>
    <comment ref="A2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JAPAN SIDE PORTS
TRANSIT PUSAN</t>
        </r>
      </text>
    </comment>
    <comment ref="C29" authorId="1" shapeId="0" xr:uid="{00000000-0006-0000-0000-000006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Direct service to YOK, TYO, SMZ, NGO, UKB, HKT, MOJ</t>
        </r>
      </text>
    </comment>
    <comment ref="F29" authorId="1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GENERAL
</t>
        </r>
      </text>
    </comment>
    <comment ref="A30" authorId="1" shapeId="0" xr:uid="{00000000-0006-0000-0000-000008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JAPAN SIDE PORTS
TRANSIT PUSAN
</t>
        </r>
      </text>
    </comment>
    <comment ref="G31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 User:</t>
        </r>
        <r>
          <rPr>
            <sz val="9"/>
            <color indexed="81"/>
            <rFont val="Tahoma"/>
            <family val="2"/>
          </rPr>
          <t xml:space="preserve">
New direct service to MOJI , HAKATA</t>
        </r>
      </text>
    </comment>
    <comment ref="K31" authorId="1" shapeId="0" xr:uid="{00000000-0006-0000-0000-00000A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Direct service to YOK, TYO, SMZ, NGO, UKB
</t>
        </r>
      </text>
    </comment>
    <comment ref="E32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 User:</t>
        </r>
        <r>
          <rPr>
            <sz val="9"/>
            <color indexed="81"/>
            <rFont val="Tahoma"/>
            <family val="2"/>
          </rPr>
          <t xml:space="preserve">
Direct service to NGO, TYO, KWS, YOK</t>
        </r>
      </text>
    </comment>
    <comment ref="B33" authorId="1" shapeId="0" xr:uid="{00000000-0006-0000-0000-00000C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JAPAN SIDE PORTS
TRANSIT PUSAN
</t>
        </r>
      </text>
    </comment>
    <comment ref="F35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JAPAN SIDE PORTS
TRANSIT PUSAN</t>
        </r>
      </text>
    </comment>
    <comment ref="C36" authorId="1" shapeId="0" xr:uid="{00000000-0006-0000-0000-00000E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JAPAN SIDE PORTS
TRANSIT PUSAN
</t>
        </r>
      </text>
    </comment>
    <comment ref="H36" authorId="2" shapeId="0" xr:uid="{00000000-0006-0000-0000-00000F000000}">
      <text>
        <r>
          <rPr>
            <b/>
            <sz val="9"/>
            <color indexed="81"/>
            <rFont val="Tahoma"/>
            <family val="2"/>
          </rPr>
          <t>New direct service to YOKOHAMA , KOBE &amp; NAGOYA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Tuyen Le Thi Diem</author>
  </authors>
  <commentList>
    <comment ref="B10" authorId="0" shapeId="0" xr:uid="{00000000-0006-0000-1600-000001000000}">
      <text>
        <r>
          <rPr>
            <b/>
            <sz val="9"/>
            <color indexed="81"/>
            <rFont val="Tahoma"/>
            <family val="2"/>
          </rPr>
          <t xml:space="preserve">
NKT SVC-LOADING: SP-ITC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<sst xmlns="http://schemas.openxmlformats.org/spreadsheetml/2006/main" count="3072" uniqueCount="849">
  <si>
    <t xml:space="preserve">S A I L I N G   S C H E D U L E </t>
  </si>
  <si>
    <t xml:space="preserve">VESSEL </t>
  </si>
  <si>
    <t>VOY.</t>
  </si>
  <si>
    <t>HCM</t>
  </si>
  <si>
    <t>OSAKA</t>
  </si>
  <si>
    <t>KOBE</t>
  </si>
  <si>
    <t>YOKO</t>
  </si>
  <si>
    <t>TOKYO</t>
  </si>
  <si>
    <t>MOJI</t>
  </si>
  <si>
    <t>NII</t>
  </si>
  <si>
    <t>NOTE</t>
  </si>
  <si>
    <t>-</t>
  </si>
  <si>
    <t>TMKM</t>
  </si>
  <si>
    <t>HKT</t>
  </si>
  <si>
    <t>SMZ</t>
  </si>
  <si>
    <t>NGO</t>
  </si>
  <si>
    <t>KMTC</t>
  </si>
  <si>
    <t>TSL</t>
  </si>
  <si>
    <t>WH</t>
  </si>
  <si>
    <t>HOCHIMINH - JAPAN DIRECT  SERVICE</t>
  </si>
  <si>
    <t>SAILING SCHEDULE HOCHIMINH - JAPAN</t>
  </si>
  <si>
    <t xml:space="preserve">ETD </t>
  </si>
  <si>
    <t>NAGOYA</t>
  </si>
  <si>
    <t>SHIMIZU</t>
  </si>
  <si>
    <t>HAKATA</t>
  </si>
  <si>
    <t>ETA</t>
  </si>
  <si>
    <t>YOKOHAMA</t>
  </si>
  <si>
    <t>VESSEL/VOY
FROM HOCHIMINH</t>
  </si>
  <si>
    <t>Closing time</t>
  </si>
  <si>
    <t>ETD</t>
  </si>
  <si>
    <t>ETA - KANSAI</t>
  </si>
  <si>
    <t>ETA - KANTO</t>
  </si>
  <si>
    <t>Cat Lai</t>
  </si>
  <si>
    <t>VOY</t>
  </si>
  <si>
    <t>CAT LAI</t>
  </si>
  <si>
    <t>YOKKAICHI</t>
  </si>
  <si>
    <t>ISHIKARI</t>
  </si>
  <si>
    <t>NIIGATA</t>
  </si>
  <si>
    <t>TOYAMA</t>
  </si>
  <si>
    <t>AKITA</t>
  </si>
  <si>
    <t>MIZU</t>
  </si>
  <si>
    <t>YATSU</t>
  </si>
  <si>
    <t>FUKU</t>
  </si>
  <si>
    <t>KOMAI</t>
  </si>
  <si>
    <t>SHIMA</t>
  </si>
  <si>
    <t>SHIRO</t>
  </si>
  <si>
    <t>YAMA</t>
  </si>
  <si>
    <t>Updated:</t>
  </si>
  <si>
    <t>IMABARI</t>
  </si>
  <si>
    <t>VESSEL</t>
  </si>
  <si>
    <t>TKO</t>
  </si>
  <si>
    <t xml:space="preserve">International Logistics TYO </t>
  </si>
  <si>
    <t>Tel:81-3-5568-6441</t>
  </si>
  <si>
    <t>Fax:81-3-5568-6440</t>
  </si>
  <si>
    <t>International Logistics OSAKA</t>
  </si>
  <si>
    <t>V.S.I.P.Office</t>
  </si>
  <si>
    <t>Hanoi Rep.Office</t>
  </si>
  <si>
    <t>Tel:81-6-6572-4171</t>
  </si>
  <si>
    <t>Fax:81-6-6572-5737</t>
  </si>
  <si>
    <t>SCHEDULE INDEX</t>
  </si>
  <si>
    <t>KONOIKE</t>
  </si>
  <si>
    <t>SERVICE 3</t>
  </si>
  <si>
    <t>SERVICE 1</t>
  </si>
  <si>
    <t>SERVICE 2</t>
  </si>
  <si>
    <t>SERVICE 4</t>
  </si>
  <si>
    <t>SERVICE 5</t>
  </si>
  <si>
    <t>SERVICE 6</t>
  </si>
  <si>
    <t>SERVICE 7</t>
  </si>
  <si>
    <t>SERVICE 8</t>
  </si>
  <si>
    <t>SERVICE 10</t>
  </si>
  <si>
    <t>SERVICE 11</t>
  </si>
  <si>
    <t>SERVICE 12</t>
  </si>
  <si>
    <t>SERVICE 13</t>
  </si>
  <si>
    <t>SERVICE 14</t>
  </si>
  <si>
    <t>HOCHIMINH - JAPAN FCL SERVICE</t>
  </si>
  <si>
    <t>HOCHIMINH - JAPAN  SERVICE</t>
  </si>
  <si>
    <t>SAKATA</t>
  </si>
  <si>
    <t>HOSOSHIMA</t>
  </si>
  <si>
    <t>MIZUSHIMA</t>
  </si>
  <si>
    <t>FUKUYAMA</t>
  </si>
  <si>
    <t>IMARI</t>
  </si>
  <si>
    <t>HIROSHIMA</t>
  </si>
  <si>
    <t>VOYAGE</t>
  </si>
  <si>
    <t>OSA</t>
  </si>
  <si>
    <t>UKB</t>
  </si>
  <si>
    <t>SHIBUSHI</t>
  </si>
  <si>
    <t>SERVICE 15</t>
  </si>
  <si>
    <t>ETD HCM</t>
  </si>
  <si>
    <t>SHANGHAI</t>
  </si>
  <si>
    <t>SENDAI</t>
  </si>
  <si>
    <t>SERVICE 17</t>
  </si>
  <si>
    <t>BACK TO INDEX</t>
  </si>
  <si>
    <t>Tel:84-650-375-8120</t>
  </si>
  <si>
    <t>Fax:84-650-375-8121</t>
  </si>
  <si>
    <t>Fax84-4-22209591</t>
  </si>
  <si>
    <t>Tel 84-4-2220 9595</t>
  </si>
  <si>
    <t>TOYO</t>
  </si>
  <si>
    <t>TOKU</t>
  </si>
  <si>
    <t>TAKA</t>
  </si>
  <si>
    <t xml:space="preserve">HIRO </t>
  </si>
  <si>
    <t>MATSU</t>
  </si>
  <si>
    <t>CHIBA</t>
  </si>
  <si>
    <t>KANA</t>
  </si>
  <si>
    <t>SAKAI</t>
  </si>
  <si>
    <t>KUMA</t>
  </si>
  <si>
    <t>HASHI</t>
  </si>
  <si>
    <t>ZAWA</t>
  </si>
  <si>
    <t>MINATO</t>
  </si>
  <si>
    <t>MOTO</t>
  </si>
  <si>
    <t>(KMTC 2)</t>
  </si>
  <si>
    <t>SERVICE 18</t>
  </si>
  <si>
    <t>TOMA</t>
  </si>
  <si>
    <t>SHINKO</t>
  </si>
  <si>
    <t>SHEKOU</t>
  </si>
  <si>
    <t>SERVICE 19</t>
  </si>
  <si>
    <t>Hochiminh</t>
  </si>
  <si>
    <t>CLOSING TIME</t>
  </si>
  <si>
    <t>7 days</t>
  </si>
  <si>
    <t>BUSAN</t>
  </si>
  <si>
    <t>(NAMSUNG)</t>
  </si>
  <si>
    <t>IYOMI</t>
  </si>
  <si>
    <t>SHA</t>
  </si>
  <si>
    <t>11 days</t>
  </si>
  <si>
    <t>ETD HCM
Friday</t>
  </si>
  <si>
    <t>10 days</t>
  </si>
  <si>
    <t>NINGBO</t>
  </si>
  <si>
    <t>5 DAYS</t>
  </si>
  <si>
    <t>10 DAYS</t>
  </si>
  <si>
    <t>11 DAYS</t>
  </si>
  <si>
    <t>(SITC)</t>
  </si>
  <si>
    <t>7 DAYS</t>
  </si>
  <si>
    <t>ETD HCM
Tuesday</t>
  </si>
  <si>
    <t>SUNDAY</t>
  </si>
  <si>
    <t>TUESDAY</t>
  </si>
  <si>
    <t>FRIDAY</t>
  </si>
  <si>
    <t>SATURDAY</t>
  </si>
  <si>
    <t>MONDAY</t>
  </si>
  <si>
    <t>Direct Service</t>
  </si>
  <si>
    <t>--------Transit time-------&gt;</t>
  </si>
  <si>
    <t>Cai Mep
TCIT</t>
  </si>
  <si>
    <t>N</t>
  </si>
  <si>
    <t>EVR</t>
  </si>
  <si>
    <t>KAWASAKI</t>
  </si>
  <si>
    <t>KWS</t>
  </si>
  <si>
    <t>YKK</t>
  </si>
  <si>
    <t>JCV</t>
  </si>
  <si>
    <t>KVS</t>
  </si>
  <si>
    <t>JSV</t>
  </si>
  <si>
    <t xml:space="preserve">SVC </t>
  </si>
  <si>
    <t>NAME</t>
  </si>
  <si>
    <t>12 DAYS</t>
  </si>
  <si>
    <t>NAHA</t>
  </si>
  <si>
    <t>(KMTC 1)</t>
  </si>
  <si>
    <t>(EVR)</t>
  </si>
  <si>
    <t>SERVICE 16</t>
  </si>
  <si>
    <t>(H-A)</t>
  </si>
  <si>
    <t>(WH-HCM)</t>
  </si>
  <si>
    <t>ICDs</t>
  </si>
  <si>
    <t>ONAHAMA</t>
  </si>
  <si>
    <t>IYOMISHIMA</t>
  </si>
  <si>
    <t>MATSUYAMA</t>
  </si>
  <si>
    <t>TOMAKOMAI</t>
  </si>
  <si>
    <t>HACHINOHE</t>
  </si>
  <si>
    <t>KONOIKE VINATRANS LOGISTICS CO., LTD</t>
  </si>
  <si>
    <t>HoChiMinh Office</t>
  </si>
  <si>
    <t>Tel:84-8-38725783</t>
  </si>
  <si>
    <t>Fax:84-8-38722847</t>
  </si>
  <si>
    <t>18A LUU TRONG LU ST, DIST. 7, HCMC</t>
  </si>
  <si>
    <t>Tel. +84-(0)8-38725783 Fax. +84-(0)8-38722847</t>
  </si>
  <si>
    <t>VOYAGE 
NO.</t>
  </si>
  <si>
    <t>ETD.
HCM</t>
  </si>
  <si>
    <t>TRANSIT AT PUSAN</t>
  </si>
  <si>
    <t>HOSO</t>
  </si>
  <si>
    <t>HITACHINAKA</t>
  </si>
  <si>
    <t>(OOCL)</t>
  </si>
  <si>
    <t xml:space="preserve">SAILING SCHEDULE HAI PHONG TO JAPAN </t>
  </si>
  <si>
    <t>*Above Sailing Schedule is subject to change with or without prior notice.</t>
  </si>
  <si>
    <t>CY CLOSING TIME :</t>
  </si>
  <si>
    <t>(IAL)</t>
  </si>
  <si>
    <t>MURORAN</t>
  </si>
  <si>
    <t>TCTT</t>
  </si>
  <si>
    <t>SERVICE 20</t>
  </si>
  <si>
    <t>(SINOTRANS-HP)</t>
  </si>
  <si>
    <t>TERMINAL</t>
  </si>
  <si>
    <t>VESSEL NAME</t>
  </si>
  <si>
    <t>HAIPHONG</t>
  </si>
  <si>
    <t>KAOHSIUNG</t>
  </si>
  <si>
    <t>SERVICE 21</t>
  </si>
  <si>
    <t>(KMTC)</t>
  </si>
  <si>
    <t>(ONE-HAIPHONG)</t>
  </si>
  <si>
    <t>SAILING SCHEDULE HAI PHONG - JAPAN</t>
  </si>
  <si>
    <t>(ONE JID)</t>
  </si>
  <si>
    <t xml:space="preserve">CLOSING TIME : </t>
  </si>
  <si>
    <t>+ CAT LAI : 12H SAT</t>
  </si>
  <si>
    <t>+ ICD TRANSIMEX, SOTRANS : 12H FRI</t>
  </si>
  <si>
    <t>ONE</t>
  </si>
  <si>
    <t>At CAT LAI : Before SAT 01.00</t>
  </si>
  <si>
    <t>(H-A HP)</t>
  </si>
  <si>
    <t>SERVICE 22</t>
  </si>
  <si>
    <t>SUNNY CANNA</t>
  </si>
  <si>
    <t>PUSAN</t>
  </si>
  <si>
    <t>HAIPHONG - JAPAN MAIN PORTS SHIPPING SCHEDULE</t>
  </si>
  <si>
    <t>(NAMSUNG-HP)</t>
  </si>
  <si>
    <t>NS1</t>
  </si>
  <si>
    <t>ICD Tanamexco
Sotrans</t>
  </si>
  <si>
    <t>SENDAI 
VIA YOK</t>
  </si>
  <si>
    <t>HACHINOHE
VIA YOK</t>
  </si>
  <si>
    <t>TOMAKOMAI
VIA YOK</t>
  </si>
  <si>
    <t>(MSC)</t>
  </si>
  <si>
    <t>SERVICE 23</t>
  </si>
  <si>
    <t>(WH-DANNANG)</t>
  </si>
  <si>
    <t>SERVICE 24</t>
  </si>
  <si>
    <t>(SINOKOR)</t>
  </si>
  <si>
    <t>9 days</t>
  </si>
  <si>
    <t xml:space="preserve">KVT - ETD SUNDAY: </t>
  </si>
  <si>
    <t xml:space="preserve">NTX - ETD TUESDAY: </t>
  </si>
  <si>
    <t>+ CAT LAI : 23H59' MON</t>
  </si>
  <si>
    <t>+ ICD TRANSIMEX, SOTRANS : 23H59' SUN</t>
  </si>
  <si>
    <t xml:space="preserve">VTX - ETD WEDNESDAY: </t>
  </si>
  <si>
    <t xml:space="preserve">CAT LAI: </t>
  </si>
  <si>
    <t>ICD TRANSIMEX/ SOTRANS : 20H MON</t>
  </si>
  <si>
    <t xml:space="preserve">KST - ETD THURSDAY: </t>
  </si>
  <si>
    <t>+ CAT LAI : 23H WED</t>
  </si>
  <si>
    <t>+ ICD TRANSIMEX, SOTRANS : 23H TUE</t>
  </si>
  <si>
    <t xml:space="preserve"> KMH - ETD FRIDAY: </t>
  </si>
  <si>
    <t>+ CAT LAI : 01H FRI</t>
  </si>
  <si>
    <t>+ ICD TRANSIMEX, SOTRANS : 01H THU</t>
  </si>
  <si>
    <t>FROM  HOCHIMINH  TO  JAPAN</t>
  </si>
  <si>
    <t>***Closing time ***</t>
  </si>
  <si>
    <t>ETD WED</t>
  </si>
  <si>
    <t>(ONE JV2)</t>
  </si>
  <si>
    <t>SERVICE 25</t>
  </si>
  <si>
    <t>(APL-HP)</t>
  </si>
  <si>
    <t>SERVICE 26</t>
  </si>
  <si>
    <t>SITC</t>
  </si>
  <si>
    <t>At CAT LAI : Before 03.00hrs of Wed</t>
  </si>
  <si>
    <t>HCM - BUSAN</t>
  </si>
  <si>
    <t>SUNNY LAVENDER</t>
  </si>
  <si>
    <t>SUNNY DAISY</t>
  </si>
  <si>
    <t>STAR CHALLENGER</t>
  </si>
  <si>
    <t>STAR CLIPPER</t>
  </si>
  <si>
    <t>STAR SKIPPER</t>
  </si>
  <si>
    <t>SUNNY LINDEN</t>
  </si>
  <si>
    <t>STAR PIONEER</t>
  </si>
  <si>
    <t>SUNNY LILY</t>
  </si>
  <si>
    <t>XIAMEN</t>
  </si>
  <si>
    <t>ACCEPTANCE TERMINAL / CLOSING TIME</t>
  </si>
  <si>
    <t>Vessel</t>
  </si>
  <si>
    <t>FEEDER NAME</t>
  </si>
  <si>
    <t>STARSHIP PEGASUS</t>
  </si>
  <si>
    <t>OSAKA
(OSA02 - 7 Days)</t>
  </si>
  <si>
    <t>YOKKAICHI
(YKK01 - 9 Days)</t>
  </si>
  <si>
    <t>NAGOYA
(NGO01 - 9 Days)</t>
  </si>
  <si>
    <t>JVH - DIRECT SERVICE - HAIPHONG TO JAPAN</t>
  </si>
  <si>
    <t>VESSEL 
VTX3 SERVICE</t>
  </si>
  <si>
    <t>VOYAGE NO.</t>
  </si>
  <si>
    <t>JTVS Service</t>
  </si>
  <si>
    <t>SERVICE</t>
  </si>
  <si>
    <t>CLOSING TIME:</t>
  </si>
  <si>
    <t>SSIT</t>
  </si>
  <si>
    <t>VUNG TAU
SSIT</t>
  </si>
  <si>
    <t>KVT
(Sun)</t>
  </si>
  <si>
    <t>VESSEL
KTX1-N SERVICE</t>
  </si>
  <si>
    <t>CATLAI</t>
  </si>
  <si>
    <t>Cat Lai  : 09:00 Wednesday</t>
  </si>
  <si>
    <t>(CNC)</t>
  </si>
  <si>
    <t>SERVICE 9</t>
  </si>
  <si>
    <t>CNC</t>
  </si>
  <si>
    <t>NS5</t>
  </si>
  <si>
    <t>STAR VOYAGER</t>
  </si>
  <si>
    <t>SUNNY MAPLE</t>
  </si>
  <si>
    <r>
      <rPr>
        <b/>
        <sz val="11"/>
        <rFont val="Cambria"/>
        <family val="1"/>
      </rPr>
      <t>Tokyo</t>
    </r>
    <r>
      <rPr>
        <sz val="11"/>
        <rFont val="Cambria"/>
        <family val="1"/>
      </rPr>
      <t xml:space="preserve">
(CHUBO Y2)</t>
    </r>
  </si>
  <si>
    <t>SUNNY ACACIA</t>
  </si>
  <si>
    <t>NS5-NB</t>
  </si>
  <si>
    <t>ICD</t>
  </si>
  <si>
    <t>TOKYO
9 days</t>
  </si>
  <si>
    <t>YOKOHAMA
10 days</t>
  </si>
  <si>
    <t>OSAKA
8 days</t>
  </si>
  <si>
    <t>VTX
(Thu)</t>
  </si>
  <si>
    <t>KTX
(Fri)</t>
  </si>
  <si>
    <t>KST
(Thu)</t>
  </si>
  <si>
    <t>ETA.
PUSAN</t>
  </si>
  <si>
    <t>HONG KONG
3 days</t>
  </si>
  <si>
    <t>SHEKOU
3 days</t>
  </si>
  <si>
    <t>TOKYO
8 days</t>
  </si>
  <si>
    <t>YOKOHAMA
9 days</t>
  </si>
  <si>
    <t>SHIMIZU
10 days</t>
  </si>
  <si>
    <t>YOKKAICHI
10 days</t>
  </si>
  <si>
    <t>NAGOYA
11 days</t>
  </si>
  <si>
    <t>KAOHSIUNG
4 days</t>
  </si>
  <si>
    <t>KOBE
8 days</t>
  </si>
  <si>
    <t>HAKATA
11 days</t>
  </si>
  <si>
    <t>STAR EXPRESS</t>
  </si>
  <si>
    <t>CY CLOSING TIME:</t>
  </si>
  <si>
    <r>
      <t xml:space="preserve">ICDs ( Tay Nam, Transimex, Phuc Long): 09:00 Tuesday &gt;&gt; </t>
    </r>
    <r>
      <rPr>
        <sz val="10"/>
        <color indexed="10"/>
        <rFont val="Times New Roman"/>
        <family val="1"/>
      </rPr>
      <t>Shipper pays for trucking fee to ICDs</t>
    </r>
  </si>
  <si>
    <t>NAGOYA
7 days</t>
  </si>
  <si>
    <t>EXT VOYAGE</t>
  </si>
  <si>
    <t>DIRECT SERVICE FROM HAIPHONG TO TAIWAN-JAPAN</t>
  </si>
  <si>
    <t>DONGJIN FIDES</t>
  </si>
  <si>
    <t>SUNNY SPRUCE</t>
  </si>
  <si>
    <t>DONGJIN ENTERPRISE</t>
  </si>
  <si>
    <r>
      <rPr>
        <b/>
        <sz val="11"/>
        <rFont val="Cambria"/>
        <family val="1"/>
      </rPr>
      <t>Yokohama</t>
    </r>
    <r>
      <rPr>
        <sz val="11"/>
        <rFont val="Cambria"/>
        <family val="1"/>
      </rPr>
      <t xml:space="preserve">
(HONMOKU D4,)</t>
    </r>
  </si>
  <si>
    <r>
      <rPr>
        <b/>
        <sz val="11"/>
        <rFont val="Cambria"/>
        <family val="1"/>
      </rPr>
      <t>Nagoya</t>
    </r>
    <r>
      <rPr>
        <sz val="11"/>
        <rFont val="Cambria"/>
        <family val="1"/>
      </rPr>
      <t xml:space="preserve">
(TOBISHIMANORTH / NCB)</t>
    </r>
  </si>
  <si>
    <t>VESSEL
VTX2 SERVICE</t>
  </si>
  <si>
    <t>VESSEL
VTX1 SERVICE</t>
  </si>
  <si>
    <t>TIME</t>
  </si>
  <si>
    <t xml:space="preserve">VICT </t>
  </si>
  <si>
    <t>SUNNY CLOVER</t>
  </si>
  <si>
    <t>SUNNY IRIS</t>
  </si>
  <si>
    <t>CAT LAI GIANG NAM, SP-ITC, ICD PHUC LONG, ICD TANAMEXCO, ICD PHUOC LONG</t>
  </si>
  <si>
    <t>3:00 Thu</t>
  </si>
  <si>
    <t>01:00 Fri</t>
  </si>
  <si>
    <t>At ICDs: 09h00 (A.M) on Sunday</t>
  </si>
  <si>
    <t>SUNNY PALM</t>
  </si>
  <si>
    <t>SUNNY COSMOS</t>
  </si>
  <si>
    <t>SHIMIZU
(SMZ01- 6 Days)</t>
  </si>
  <si>
    <t>TOKYO
(TYO03 - 8 Days)</t>
  </si>
  <si>
    <t>YOKOHAMA
(YOK15- 9 Days)</t>
  </si>
  <si>
    <t xml:space="preserve"> TCTT</t>
  </si>
  <si>
    <t>ETD THU</t>
  </si>
  <si>
    <t>2116E</t>
  </si>
  <si>
    <t>KOBE
(UKB06 - 8 Days)</t>
  </si>
  <si>
    <t>SUNNY IVY</t>
  </si>
  <si>
    <r>
      <t xml:space="preserve">FEEDER VESSEL
</t>
    </r>
    <r>
      <rPr>
        <b/>
        <u/>
        <sz val="10"/>
        <color indexed="8"/>
        <rFont val="Cambria"/>
        <family val="1"/>
      </rPr>
      <t>JVH</t>
    </r>
    <r>
      <rPr>
        <b/>
        <sz val="10"/>
        <color indexed="8"/>
        <rFont val="Cambria"/>
        <family val="1"/>
      </rPr>
      <t xml:space="preserve"> SERVICE</t>
    </r>
  </si>
  <si>
    <t>Terminal:</t>
  </si>
  <si>
    <t>HOCHIMINH ( HCM) : Cat Lai Terminal</t>
  </si>
  <si>
    <t>SHANGHAI ( SHA): Wai Gao Qiao #1 Container Terminal</t>
  </si>
  <si>
    <t>OSAKA( OSA): Nanco 1/2 (SNL vessel); DICT (SJJ &amp; SITC vessel)</t>
  </si>
  <si>
    <t>KOBE( UKB): PC-14 (SNL &amp; SITC vessel); PC-15-17 (SJJ vessel)</t>
  </si>
  <si>
    <t>Cat Lai  : 23:00 Thursday</t>
  </si>
  <si>
    <t>SINOTRANS</t>
  </si>
  <si>
    <t>ONE JSM</t>
  </si>
  <si>
    <t>( SINOTRANS (ORIMAS))</t>
  </si>
  <si>
    <t>WAN HAI 287</t>
  </si>
  <si>
    <t>MSC ROSSELLA</t>
  </si>
  <si>
    <t>2118E</t>
  </si>
  <si>
    <t>ELBMASTER</t>
  </si>
  <si>
    <t>TBA</t>
  </si>
  <si>
    <t>ZHU CHENG XIN ZHOU</t>
  </si>
  <si>
    <t>HI131A</t>
  </si>
  <si>
    <t>HI132A</t>
  </si>
  <si>
    <t>MSC ANA CAMILA III</t>
  </si>
  <si>
    <t>HI133A</t>
  </si>
  <si>
    <t>2119E</t>
  </si>
  <si>
    <t>2120E</t>
  </si>
  <si>
    <t>PANCON SUNSHINE</t>
  </si>
  <si>
    <t>KUSHIRO</t>
  </si>
  <si>
    <t>KAMAISHI</t>
  </si>
  <si>
    <t>At SP-ITC: 10:00 FRI</t>
  </si>
  <si>
    <t>At ICDs : 10:00 THU</t>
  </si>
  <si>
    <t>PEGASUS PETA</t>
  </si>
  <si>
    <t>2121E</t>
  </si>
  <si>
    <t>DONGJIN FEDES</t>
  </si>
  <si>
    <t>SHECAN</t>
  </si>
  <si>
    <t>2117S</t>
  </si>
  <si>
    <t>2117E</t>
  </si>
  <si>
    <t>2118S</t>
  </si>
  <si>
    <t>2119S</t>
  </si>
  <si>
    <t>2121S</t>
  </si>
  <si>
    <t>SHA 
ETA</t>
  </si>
  <si>
    <t>YOK
ETA</t>
  </si>
  <si>
    <t xml:space="preserve"> TOK
ETA</t>
  </si>
  <si>
    <t>ETA/ETD</t>
  </si>
  <si>
    <t>TOKYO ( TYO): Y1(KAMIGUMI )</t>
  </si>
  <si>
    <t>YOKOHAMA ( YOK): HONMOKU BC</t>
  </si>
  <si>
    <t>VESSEL
SERVICE.NSC</t>
  </si>
  <si>
    <t>SHIMIZU
(SMZ01- 09 Days)</t>
  </si>
  <si>
    <t>NAGOYA
(NGO01 - 10 Days)</t>
  </si>
  <si>
    <t>KOBE
(UKB01- 11 Days)</t>
  </si>
  <si>
    <t>VESSEL/VOYAGE
SERVICE.JCH</t>
  </si>
  <si>
    <t>PEGASUS UNIX</t>
  </si>
  <si>
    <t>2126E</t>
  </si>
  <si>
    <t>2125E</t>
  </si>
  <si>
    <t>2127E</t>
  </si>
  <si>
    <t>2160E</t>
  </si>
  <si>
    <t>2161E</t>
  </si>
  <si>
    <t>2163E</t>
  </si>
  <si>
    <t>0240S</t>
  </si>
  <si>
    <t>0241S</t>
  </si>
  <si>
    <t>0242S</t>
  </si>
  <si>
    <t>0243S</t>
  </si>
  <si>
    <t>0244S</t>
  </si>
  <si>
    <t>0245S</t>
  </si>
  <si>
    <t>0246S</t>
  </si>
  <si>
    <t>0247S</t>
  </si>
  <si>
    <t>0584E</t>
  </si>
  <si>
    <t>2158E</t>
  </si>
  <si>
    <t>0585E</t>
  </si>
  <si>
    <t>2159E</t>
  </si>
  <si>
    <t>0586E</t>
  </si>
  <si>
    <t>0587E</t>
  </si>
  <si>
    <t>1018S</t>
  </si>
  <si>
    <t>MARVEL</t>
  </si>
  <si>
    <t>1009E</t>
  </si>
  <si>
    <t>0583E</t>
  </si>
  <si>
    <t>2166E</t>
  </si>
  <si>
    <t>2169E</t>
  </si>
  <si>
    <t>KANAZAWA</t>
  </si>
  <si>
    <t>1017E</t>
  </si>
  <si>
    <t>2122E</t>
  </si>
  <si>
    <t>At ICDs: 12h00 (noon) on Wednesday.</t>
  </si>
  <si>
    <t>At ICD Tân Cảng Nhơn Trạch (REEFER): 17h:00 on Thu</t>
  </si>
  <si>
    <t>At ICD Tân Cảng Nhơn Trạch (REEFER): 05h:00 on Mon</t>
  </si>
  <si>
    <t>HOCHIMINH- SHANGHAI-OSAKA-KOBE DIRECT SERVICE</t>
  </si>
  <si>
    <r>
      <rPr>
        <b/>
        <sz val="12"/>
        <color indexed="8"/>
        <rFont val="Times New Roman"/>
        <family val="1"/>
      </rPr>
      <t>NGO</t>
    </r>
    <r>
      <rPr>
        <sz val="12"/>
        <color indexed="8"/>
        <rFont val="Times New Roman"/>
        <family val="1"/>
      </rPr>
      <t xml:space="preserve">
ETA</t>
    </r>
  </si>
  <si>
    <t>NAGOYA (ngo): NUCT</t>
  </si>
  <si>
    <t>VNHPH
TANVU</t>
  </si>
  <si>
    <t>2205N</t>
  </si>
  <si>
    <t>SITC GUANGDONG</t>
  </si>
  <si>
    <t>FEEDER</t>
  </si>
  <si>
    <t>At CAT LAI : Before SUN 05.00 AM</t>
  </si>
  <si>
    <t>ETD
SUN</t>
  </si>
  <si>
    <t>(MCC)</t>
  </si>
  <si>
    <r>
      <rPr>
        <b/>
        <sz val="11"/>
        <rFont val="Cambria"/>
        <family val="1"/>
      </rPr>
      <t>Kobe</t>
    </r>
    <r>
      <rPr>
        <sz val="11"/>
        <rFont val="Cambria"/>
        <family val="1"/>
      </rPr>
      <t xml:space="preserve">
(PORT ISLAND CONTAINER
TERMINAL - PC-18)</t>
    </r>
  </si>
  <si>
    <t>8 days</t>
  </si>
  <si>
    <t>WAN HAI 293</t>
  </si>
  <si>
    <t>ETD
HCM SUN</t>
  </si>
  <si>
    <t>HCM
WED</t>
  </si>
  <si>
    <t>PANCON BRIDGE</t>
  </si>
  <si>
    <t>Cat Lai / ICDs (Tanamexco, Phuc Long, Transimex, Dong Nai, Binh Duong, Sowatco Long Binh):  11:59 Thursday</t>
  </si>
  <si>
    <t>Tan Cang Cai Mep Thi Vai (TCTT Port):  11:59 Friday</t>
  </si>
  <si>
    <t>ETD SAT</t>
  </si>
  <si>
    <t>NTX
(Tue)</t>
  </si>
  <si>
    <t>Tan Cang Cai Mep Thi Vai (TCTT Port):  22:00 Tuesday</t>
  </si>
  <si>
    <t>Cat Lai / ICDs (Tanamexco, Phuc Long, Transimex, Dong Nai, Binh Duong, Sowatco Long Binh):  22:00 Monday</t>
  </si>
  <si>
    <t>Before 15.00hrs of MON</t>
  </si>
  <si>
    <t>KMTC NAGOYA</t>
  </si>
  <si>
    <t>STARSHIP URSA</t>
  </si>
  <si>
    <t>SKY SUNSHINE</t>
  </si>
  <si>
    <t>STARSHIP AQUILA</t>
  </si>
  <si>
    <t>KMTC OSAKA</t>
  </si>
  <si>
    <t>NKT
(Thu)</t>
  </si>
  <si>
    <t>At Cat Lai: 15:00 on Monday for Dry and Reefer</t>
  </si>
  <si>
    <t>At Cat Lai: 06:00 on Fri for Dry &amp; Reefer</t>
  </si>
  <si>
    <t>OMIT</t>
  </si>
  <si>
    <t>SM JAKARTA</t>
  </si>
  <si>
    <t>KMTC ULSAN</t>
  </si>
  <si>
    <t>KMTC XIAMEN</t>
  </si>
  <si>
    <t>KMTC SHANGHAI</t>
  </si>
  <si>
    <t>KPX 
(Sun)</t>
  </si>
  <si>
    <t>KHS1
(Sat)</t>
  </si>
  <si>
    <t>CKI 
(Wed)</t>
  </si>
  <si>
    <t>ANX
(Fri)</t>
  </si>
  <si>
    <t>STARSHIP TAURUS</t>
  </si>
  <si>
    <t>KMTC KEELUNG</t>
  </si>
  <si>
    <t>ACX PEARL</t>
  </si>
  <si>
    <t>ACX CRYSTAL</t>
  </si>
  <si>
    <t>STARSHIP DRACO</t>
  </si>
  <si>
    <t>PEARL RIVER BRIDGE</t>
  </si>
  <si>
    <t>POS YOKOHAMA</t>
  </si>
  <si>
    <t>SITC SHANGDE</t>
  </si>
  <si>
    <t>WEDNESDAY</t>
  </si>
  <si>
    <t>THURSDAY</t>
  </si>
  <si>
    <t>INFINITY</t>
  </si>
  <si>
    <t>At ICDs: 12h00 on Mon.</t>
  </si>
  <si>
    <t>At Cat Lai: 12h00 on Tue for Dry and RF</t>
  </si>
  <si>
    <t>At ICD Tân Cảng Nhơn Trạch (RF): 02h:00 on Tue</t>
  </si>
  <si>
    <t>ETD HCM
Wednesday</t>
  </si>
  <si>
    <t>TUE 02:00</t>
  </si>
  <si>
    <t>WAN HAI 292</t>
  </si>
  <si>
    <t>PEGASUS PROTO</t>
  </si>
  <si>
    <t>SITC RENDE</t>
  </si>
  <si>
    <t>WAN HAI 295</t>
  </si>
  <si>
    <t>Above schedules are subject to change with or without notice.</t>
  </si>
  <si>
    <t xml:space="preserve">Closing Time : Before ETD 24 hours </t>
  </si>
  <si>
    <t>VESSEL
CTX2</t>
  </si>
  <si>
    <t>2305N</t>
  </si>
  <si>
    <t>2307N</t>
  </si>
  <si>
    <t>2306N</t>
  </si>
  <si>
    <t>At CAT LAI : Before 17.00hrs of TUE</t>
  </si>
  <si>
    <t>DONGJIN CONFIDENT</t>
  </si>
  <si>
    <t>PEGASUS YOTTA</t>
  </si>
  <si>
    <t>WAN HAI 296</t>
  </si>
  <si>
    <t>INTERASIA ADVANCE</t>
  </si>
  <si>
    <t>WAN HAI 291</t>
  </si>
  <si>
    <t>KMTC SURABAYA</t>
  </si>
  <si>
    <t>KMTC INCHEON</t>
  </si>
  <si>
    <t>INTERASIA CATALYST</t>
  </si>
  <si>
    <t>MARGARET RIVER BRIDGE</t>
  </si>
  <si>
    <t>SWAN RIVER BRIDGE</t>
  </si>
  <si>
    <t>8 DAYS</t>
  </si>
  <si>
    <t>9 DAYS</t>
  </si>
  <si>
    <t>SAWASDEE SIRIUS</t>
  </si>
  <si>
    <t>VESSEL
VTX5 SERVICE</t>
  </si>
  <si>
    <t>CV1</t>
  </si>
  <si>
    <t>PAS</t>
  </si>
  <si>
    <t>INTERASIA ELEVATE</t>
  </si>
  <si>
    <t>YM CONSTANCY</t>
  </si>
  <si>
    <t>WAN HAI 368</t>
  </si>
  <si>
    <t>WAN HAI 288</t>
  </si>
  <si>
    <t>WAN HAI 322</t>
  </si>
  <si>
    <t>INTERASIA PURSUIT</t>
  </si>
  <si>
    <t>WAN HAI 283</t>
  </si>
  <si>
    <t>WAN HAI 277</t>
  </si>
  <si>
    <t>TOKUYAMA</t>
  </si>
  <si>
    <t>10days</t>
  </si>
  <si>
    <t>12 days</t>
  </si>
  <si>
    <t>YOKOHAMA
8 Days</t>
  </si>
  <si>
    <t>KOBE
10 Days</t>
  </si>
  <si>
    <t>ATHENS BRIDGE</t>
  </si>
  <si>
    <t>NAGOYA TOWER</t>
  </si>
  <si>
    <t>004N</t>
  </si>
  <si>
    <t>UNI-PREMIER</t>
  </si>
  <si>
    <t>LOS ANDES BRIDGE</t>
  </si>
  <si>
    <t>SAWASDEE DENEB</t>
  </si>
  <si>
    <t>STARSHIP JUPITER</t>
  </si>
  <si>
    <t>POS LAEMCHABANG</t>
  </si>
  <si>
    <t>INCHEON VOYAGER</t>
  </si>
  <si>
    <t xml:space="preserve"> 1476E</t>
  </si>
  <si>
    <t xml:space="preserve"> 2414E</t>
  </si>
  <si>
    <t>TOYAMA TRADER</t>
  </si>
  <si>
    <t xml:space="preserve"> 2409E</t>
  </si>
  <si>
    <t xml:space="preserve"> 2406E</t>
  </si>
  <si>
    <t xml:space="preserve"> 1477E</t>
  </si>
  <si>
    <t xml:space="preserve"> 2415E</t>
  </si>
  <si>
    <t xml:space="preserve"> 2410E</t>
  </si>
  <si>
    <t>PEGASUS TERA</t>
  </si>
  <si>
    <t xml:space="preserve"> 2408E</t>
  </si>
  <si>
    <t xml:space="preserve"> 1478E</t>
  </si>
  <si>
    <t xml:space="preserve"> 2416E</t>
  </si>
  <si>
    <t xml:space="preserve"> 2411E</t>
  </si>
  <si>
    <t xml:space="preserve"> 2407E</t>
  </si>
  <si>
    <t xml:space="preserve"> 1479E</t>
  </si>
  <si>
    <t xml:space="preserve"> 2417E</t>
  </si>
  <si>
    <t xml:space="preserve"> 2412E</t>
  </si>
  <si>
    <t>DONGJIN FORTUNE</t>
  </si>
  <si>
    <t xml:space="preserve"> 0100S</t>
  </si>
  <si>
    <t>PACIFIC BUSAN</t>
  </si>
  <si>
    <t xml:space="preserve"> 2421E</t>
  </si>
  <si>
    <t xml:space="preserve"> 0101S</t>
  </si>
  <si>
    <t xml:space="preserve"> 2422E</t>
  </si>
  <si>
    <t xml:space="preserve"> 0102S</t>
  </si>
  <si>
    <t xml:space="preserve"> 2423E</t>
  </si>
  <si>
    <t xml:space="preserve"> 0103S</t>
  </si>
  <si>
    <t xml:space="preserve"> 2424E</t>
  </si>
  <si>
    <t xml:space="preserve"> 0104S</t>
  </si>
  <si>
    <t xml:space="preserve"> 2425E</t>
  </si>
  <si>
    <t xml:space="preserve"> 0105S</t>
  </si>
  <si>
    <t xml:space="preserve"> 2426E</t>
  </si>
  <si>
    <t xml:space="preserve"> 0106S</t>
  </si>
  <si>
    <t>SITC SHENGDE</t>
  </si>
  <si>
    <t>KMTC JAKARTA</t>
  </si>
  <si>
    <t>SKY RAINBOW</t>
  </si>
  <si>
    <t>2411N</t>
  </si>
  <si>
    <t>HONG AN</t>
  </si>
  <si>
    <t>2414N</t>
  </si>
  <si>
    <t>2413N</t>
  </si>
  <si>
    <t>2417N</t>
  </si>
  <si>
    <t>SITC MACAO</t>
  </si>
  <si>
    <t>MILD ORCHID</t>
  </si>
  <si>
    <t>ETD HCM
SATURDAY</t>
  </si>
  <si>
    <t>JPYOK ( 7 days)</t>
  </si>
  <si>
    <t>JPTYO ( 8 days)</t>
  </si>
  <si>
    <t>JPNGO (10 days)</t>
  </si>
  <si>
    <t>JPUKB ( 11 days)</t>
  </si>
  <si>
    <t>Cat Lai Giang Nam/ ICDs (Sotrans, Transimex</t>
  </si>
  <si>
    <t>12:00 Friday</t>
  </si>
  <si>
    <t>Tan Cang Cai Mep Thi Vai (TCTT Port)</t>
  </si>
  <si>
    <t>06:00 Saturday</t>
  </si>
  <si>
    <t>SITC HEBEI</t>
  </si>
  <si>
    <t>YOKOHAMA
(YOK15 - 07 Days)</t>
  </si>
  <si>
    <t>TOKYO
(TYO03 - 08 Days)</t>
  </si>
  <si>
    <t>CNC PLUTO</t>
  </si>
  <si>
    <t>CNC SULAWESI</t>
  </si>
  <si>
    <t>CNC JUPITER</t>
  </si>
  <si>
    <t>WAN HAI 278</t>
  </si>
  <si>
    <t>WAN HAI 370</t>
  </si>
  <si>
    <t>WAN HAI 372</t>
  </si>
  <si>
    <t>UNI-PRUDENT</t>
  </si>
  <si>
    <t>CALLAO BRIDGE</t>
  </si>
  <si>
    <t>ARICA BRIDGE</t>
  </si>
  <si>
    <t>KMTC HAIPHONG</t>
  </si>
  <si>
    <t>VESSEL
JSM</t>
  </si>
  <si>
    <t>POS SINGAPORE</t>
  </si>
  <si>
    <t>VESSEL
JCV</t>
  </si>
  <si>
    <t>005N</t>
  </si>
  <si>
    <t>NYK PAULA</t>
  </si>
  <si>
    <t>BLANK</t>
  </si>
  <si>
    <t>GIALOVA</t>
  </si>
  <si>
    <t xml:space="preserve"> 2407N</t>
  </si>
  <si>
    <t xml:space="preserve"> 2408N</t>
  </si>
  <si>
    <t xml:space="preserve"> 2409N</t>
  </si>
  <si>
    <t xml:space="preserve"> 2410N</t>
  </si>
  <si>
    <t>SKY CHALLENGE</t>
  </si>
  <si>
    <t>2416N</t>
  </si>
  <si>
    <t>2415N</t>
  </si>
  <si>
    <t>SITC ZHEJIANG</t>
  </si>
  <si>
    <t>MAERSK DHAKA</t>
  </si>
  <si>
    <t>STARSHIP MERCURY</t>
  </si>
  <si>
    <t>KOTA GAYA</t>
  </si>
  <si>
    <t>2409N</t>
  </si>
  <si>
    <t>2410N</t>
  </si>
  <si>
    <t>KMTC TOKYO</t>
  </si>
  <si>
    <t>2429N</t>
  </si>
  <si>
    <t>2431N</t>
  </si>
  <si>
    <t>2419N</t>
  </si>
  <si>
    <t>SAT</t>
  </si>
  <si>
    <t>THU</t>
  </si>
  <si>
    <t>FRI</t>
  </si>
  <si>
    <t>3 days</t>
  </si>
  <si>
    <t>ASIATIC PRIDE</t>
  </si>
  <si>
    <t>HF WEALTH</t>
  </si>
  <si>
    <t>SITC MINHE</t>
  </si>
  <si>
    <t>SITC HOCHIMINH</t>
  </si>
  <si>
    <t>VESSEL
VTX6 SERVICE</t>
  </si>
  <si>
    <t>At CatLai: 17h00 on Tue (for Dry and RF)</t>
  </si>
  <si>
    <t>ICDs: 23h00 on Mon</t>
  </si>
  <si>
    <t>TS HOCHIMINH</t>
  </si>
  <si>
    <t>WAN HAI 375</t>
  </si>
  <si>
    <t>KUO LIN</t>
  </si>
  <si>
    <t>INTERASIA VISION</t>
  </si>
  <si>
    <t>KMTC BANGKOK</t>
  </si>
  <si>
    <t>KMTC LAEM CHABANG</t>
  </si>
  <si>
    <t xml:space="preserve"> 2411N</t>
  </si>
  <si>
    <t xml:space="preserve"> 1008E</t>
  </si>
  <si>
    <t>KMTC DALIAN</t>
  </si>
  <si>
    <t xml:space="preserve"> 0121N</t>
  </si>
  <si>
    <t xml:space="preserve">PANCON HARMONY </t>
  </si>
  <si>
    <t xml:space="preserve">SM TOKYO </t>
  </si>
  <si>
    <t>2415E</t>
  </si>
  <si>
    <t xml:space="preserve">STARSHIP AQUILA </t>
  </si>
  <si>
    <t xml:space="preserve">KMTC OSAKA </t>
  </si>
  <si>
    <t xml:space="preserve">PEGASUS DREAM </t>
  </si>
  <si>
    <t>2406E</t>
  </si>
  <si>
    <t xml:space="preserve">STAR EXPLORER </t>
  </si>
  <si>
    <t>2416E</t>
  </si>
  <si>
    <t>2407E</t>
  </si>
  <si>
    <t>2417E</t>
  </si>
  <si>
    <t>2421N</t>
  </si>
  <si>
    <t>2441N</t>
  </si>
  <si>
    <t xml:space="preserve"> 2403N</t>
  </si>
  <si>
    <t xml:space="preserve"> 0209N</t>
  </si>
  <si>
    <t xml:space="preserve"> 2419N</t>
  </si>
  <si>
    <t xml:space="preserve"> 2412N</t>
  </si>
  <si>
    <t xml:space="preserve"> 0409N</t>
  </si>
  <si>
    <t xml:space="preserve"> 1009E</t>
  </si>
  <si>
    <t xml:space="preserve"> 0122N</t>
  </si>
  <si>
    <t xml:space="preserve"> 2425N</t>
  </si>
  <si>
    <t>2412N</t>
  </si>
  <si>
    <t>2423N</t>
  </si>
  <si>
    <t>2435N</t>
  </si>
  <si>
    <t>2438N</t>
  </si>
  <si>
    <t>SITC XINGDE</t>
  </si>
  <si>
    <t>ZHONG GU NAN HAI</t>
  </si>
  <si>
    <t>2433N</t>
  </si>
  <si>
    <t>3CGFUN1NC</t>
  </si>
  <si>
    <t>3CGFWN1NC</t>
  </si>
  <si>
    <t>EVER PRIMA</t>
  </si>
  <si>
    <t xml:space="preserve">STEPHANIA K </t>
  </si>
  <si>
    <t xml:space="preserve">CAPE SYROS </t>
  </si>
  <si>
    <t>072N</t>
  </si>
  <si>
    <t xml:space="preserve">MANET </t>
  </si>
  <si>
    <t>034N</t>
  </si>
  <si>
    <t xml:space="preserve">BOX ENDEAVOUR </t>
  </si>
  <si>
    <t>007N</t>
  </si>
  <si>
    <t>073N</t>
  </si>
  <si>
    <t>035N</t>
  </si>
  <si>
    <t>008N</t>
  </si>
  <si>
    <t>006N</t>
  </si>
  <si>
    <t>074N</t>
  </si>
  <si>
    <t>036N</t>
  </si>
  <si>
    <t>009N</t>
  </si>
  <si>
    <t>075N</t>
  </si>
  <si>
    <t>037N</t>
  </si>
  <si>
    <t>010N</t>
  </si>
  <si>
    <t>2426N</t>
  </si>
  <si>
    <t>2430N</t>
  </si>
  <si>
    <t>MCC DANANG</t>
  </si>
  <si>
    <t>MCC TOKYO</t>
  </si>
  <si>
    <t>437B</t>
  </si>
  <si>
    <t xml:space="preserve"> 010N</t>
  </si>
  <si>
    <t xml:space="preserve"> 263N</t>
  </si>
  <si>
    <t>BACH</t>
  </si>
  <si>
    <t xml:space="preserve"> 034N</t>
  </si>
  <si>
    <t>SKIP HCM</t>
  </si>
  <si>
    <t>SITC HAODE</t>
  </si>
  <si>
    <t>SITC HANSHIN</t>
  </si>
  <si>
    <t>2440N</t>
  </si>
  <si>
    <t>2445N</t>
  </si>
  <si>
    <t>2442N</t>
  </si>
  <si>
    <t>2427N</t>
  </si>
  <si>
    <t>2428N</t>
  </si>
  <si>
    <t>0FXCQN1PL</t>
  </si>
  <si>
    <t>HAIPHONG - YOKOHAMA - TOKYO</t>
  </si>
  <si>
    <t>VOY NO.</t>
  </si>
  <si>
    <t xml:space="preserve">HPH
</t>
  </si>
  <si>
    <t>ETA SHA</t>
  </si>
  <si>
    <t>M.VSSL</t>
  </si>
  <si>
    <t xml:space="preserve">
ETD SHA</t>
  </si>
  <si>
    <t>NAM HAI DINH VU</t>
  </si>
  <si>
    <t>DINH VU</t>
  </si>
  <si>
    <t>HAIPHONG - HAKATA - MOJI</t>
  </si>
  <si>
    <t>ETD - THU</t>
  </si>
  <si>
    <t>HAIPHONG - OSAKA - KOBE</t>
  </si>
  <si>
    <t>ETD- THU</t>
  </si>
  <si>
    <t>HAIPHONG - NAGOYA</t>
  </si>
  <si>
    <t xml:space="preserve">
ETA</t>
  </si>
  <si>
    <t xml:space="preserve">
SHA</t>
  </si>
  <si>
    <t xml:space="preserve">
NAGOYA</t>
  </si>
  <si>
    <t>PANJA BHUM</t>
  </si>
  <si>
    <t>2444N</t>
  </si>
  <si>
    <t xml:space="preserve"> 250N</t>
  </si>
  <si>
    <t xml:space="preserve"> 011N</t>
  </si>
  <si>
    <t xml:space="preserve"> 251N</t>
  </si>
  <si>
    <t>3CGFYN1NC</t>
  </si>
  <si>
    <t>3CGG0N1NC</t>
  </si>
  <si>
    <t>3CGG2N1NC</t>
  </si>
  <si>
    <t>3CGG4N1NC</t>
  </si>
  <si>
    <t xml:space="preserve"> 265N</t>
  </si>
  <si>
    <t xml:space="preserve"> 303N</t>
  </si>
  <si>
    <t xml:space="preserve"> 165N</t>
  </si>
  <si>
    <t xml:space="preserve"> 166N</t>
  </si>
  <si>
    <t>MAERSK KWANGYANG</t>
  </si>
  <si>
    <t>MAERSK XIAMEN</t>
  </si>
  <si>
    <t>427B</t>
  </si>
  <si>
    <t>418B</t>
  </si>
  <si>
    <t>445B</t>
  </si>
  <si>
    <t xml:space="preserve"> 103N</t>
  </si>
  <si>
    <t xml:space="preserve"> 206N</t>
  </si>
  <si>
    <t xml:space="preserve"> 035N</t>
  </si>
  <si>
    <t xml:space="preserve"> 104N</t>
  </si>
  <si>
    <t xml:space="preserve"> 207N</t>
  </si>
  <si>
    <t>0FXCSN1PL</t>
  </si>
  <si>
    <t>0FXCUN1PL</t>
  </si>
  <si>
    <t>0FXCWN1PL</t>
  </si>
  <si>
    <t>SITC KANTO</t>
  </si>
  <si>
    <t>SITC RUNDE</t>
  </si>
  <si>
    <t>SAWASDEE INCHEON</t>
  </si>
  <si>
    <t>SKY TIARA</t>
  </si>
  <si>
    <t>SITC SHUNHE</t>
  </si>
  <si>
    <t>2446N</t>
  </si>
  <si>
    <t>2437N</t>
  </si>
  <si>
    <t>CONSIGNIA / 066E</t>
  </si>
  <si>
    <t>2448N</t>
  </si>
  <si>
    <t>CONSIGNIA / 067E</t>
  </si>
  <si>
    <t>2439N</t>
  </si>
  <si>
    <t>CONSIGNIA / 068E</t>
  </si>
  <si>
    <t>2450N</t>
  </si>
  <si>
    <t>CONSIGNIA / 069E</t>
  </si>
  <si>
    <t>SINOTRANS OSAKA / 2452E</t>
  </si>
  <si>
    <t>QING YUN HE / 679E</t>
  </si>
  <si>
    <t>QING YUN HE / 680E</t>
  </si>
  <si>
    <t>QING YUN HE / 681E</t>
  </si>
  <si>
    <t>QING YUN HE / 682E</t>
  </si>
  <si>
    <t>166N</t>
  </si>
  <si>
    <t>2425N</t>
  </si>
  <si>
    <t>SITC JIADE</t>
  </si>
  <si>
    <t>SITC MINGDE</t>
  </si>
  <si>
    <t>YM CERTAINTY</t>
  </si>
  <si>
    <t>WAN HAI 351</t>
  </si>
  <si>
    <t>WAN HAI 358</t>
  </si>
  <si>
    <t>WAN HAI 360</t>
  </si>
  <si>
    <t>WAN HAI 363</t>
  </si>
  <si>
    <t>3CGG6N1NC</t>
  </si>
  <si>
    <t>3CGG8N1NC</t>
  </si>
  <si>
    <t>3CGGAN1NC</t>
  </si>
  <si>
    <t>3CGGCN1NC</t>
  </si>
  <si>
    <t xml:space="preserve">EVER CLEAR </t>
  </si>
  <si>
    <t>1663-081N</t>
  </si>
  <si>
    <t xml:space="preserve">EVER CONNECT </t>
  </si>
  <si>
    <t>1665-046N</t>
  </si>
  <si>
    <t xml:space="preserve">EVER CROWN </t>
  </si>
  <si>
    <t>1666-059N</t>
  </si>
  <si>
    <t>1667-082N</t>
  </si>
  <si>
    <t>1668-047N</t>
  </si>
  <si>
    <t>1669-060N</t>
  </si>
  <si>
    <t>1670-083N</t>
  </si>
  <si>
    <t>1671-048N</t>
  </si>
  <si>
    <t>1672-061N</t>
  </si>
  <si>
    <t>1673-084N</t>
  </si>
  <si>
    <t>1674-049N</t>
  </si>
  <si>
    <t xml:space="preserve">UNI-PRUDENT </t>
  </si>
  <si>
    <t xml:space="preserve">0294-436N </t>
  </si>
  <si>
    <t/>
  </si>
  <si>
    <t xml:space="preserve">UNI-PREMIER </t>
  </si>
  <si>
    <t xml:space="preserve">0295-421N </t>
  </si>
  <si>
    <t xml:space="preserve"> 0297-437N</t>
  </si>
  <si>
    <t xml:space="preserve"> 0298-422N</t>
  </si>
  <si>
    <t xml:space="preserve"> 0299-420N</t>
  </si>
  <si>
    <t xml:space="preserve">0300-438N </t>
  </si>
  <si>
    <t xml:space="preserve"> 0301-423N</t>
  </si>
  <si>
    <t xml:space="preserve"> 0302-421N</t>
  </si>
  <si>
    <t xml:space="preserve"> 0303-439N</t>
  </si>
  <si>
    <t xml:space="preserve">0304-424N </t>
  </si>
  <si>
    <t>MAERSK MONGLA</t>
  </si>
  <si>
    <t>439B</t>
  </si>
  <si>
    <t>448B</t>
  </si>
  <si>
    <t>429B</t>
  </si>
  <si>
    <t xml:space="preserve"> 264N</t>
  </si>
  <si>
    <t xml:space="preserve"> 012N</t>
  </si>
  <si>
    <t xml:space="preserve"> 252N</t>
  </si>
  <si>
    <t>HANNAH SCHULTE</t>
  </si>
  <si>
    <t xml:space="preserve"> 038N</t>
  </si>
  <si>
    <t xml:space="preserve"> 039N</t>
  </si>
  <si>
    <t xml:space="preserve"> 266N</t>
  </si>
  <si>
    <t xml:space="preserve"> 304N</t>
  </si>
  <si>
    <t xml:space="preserve"> 040N</t>
  </si>
  <si>
    <t xml:space="preserve"> 267N</t>
  </si>
  <si>
    <t xml:space="preserve"> 024N</t>
  </si>
  <si>
    <t xml:space="preserve"> 004N</t>
  </si>
  <si>
    <t xml:space="preserve"> 167N</t>
  </si>
  <si>
    <t>SAWASDEE SPICA</t>
  </si>
  <si>
    <t>2422N</t>
  </si>
  <si>
    <t>1013E</t>
  </si>
  <si>
    <t>1012N</t>
  </si>
  <si>
    <t>0FXCYN1PL</t>
  </si>
  <si>
    <t>0FXD0N1PL</t>
  </si>
  <si>
    <t>0FXD2N1PL</t>
  </si>
  <si>
    <t>0FXD4N1PL</t>
  </si>
  <si>
    <t>SITC LIDE</t>
  </si>
  <si>
    <t>SITC XIANDE</t>
  </si>
  <si>
    <t>AMOUREUX</t>
  </si>
  <si>
    <t>2501N</t>
  </si>
  <si>
    <t>SITC KEELUNG</t>
  </si>
  <si>
    <t xml:space="preserve">2427N </t>
  </si>
  <si>
    <t>2449N</t>
  </si>
  <si>
    <t>MOL EXPLORER</t>
  </si>
  <si>
    <t>083N</t>
  </si>
  <si>
    <t>024N</t>
  </si>
  <si>
    <t xml:space="preserve">BACH </t>
  </si>
  <si>
    <t>011N</t>
  </si>
  <si>
    <t>167N</t>
  </si>
  <si>
    <t>025N</t>
  </si>
  <si>
    <t>2432N</t>
  </si>
  <si>
    <t>2451N</t>
  </si>
  <si>
    <t>ASIATIC SUN / 060E</t>
  </si>
  <si>
    <t>ASIATIC SUN / 061E</t>
  </si>
  <si>
    <t>ASIATIC SUN / 062E</t>
  </si>
  <si>
    <t>ASIATIC SUN / 063E</t>
  </si>
  <si>
    <t>ASIATIC SUN / 064E</t>
  </si>
  <si>
    <t>2502N</t>
  </si>
  <si>
    <t>ASIATIC SUN / 065E</t>
  </si>
  <si>
    <t>ASIATIC SUN / 066E</t>
  </si>
  <si>
    <t>ASIATIC SUN / 067E</t>
  </si>
  <si>
    <t>SITC HONGKONG / 2437E</t>
  </si>
  <si>
    <t>SITC HONGKONG / 2439E</t>
  </si>
  <si>
    <t>SINOTRANS OSAKA / 2502E</t>
  </si>
  <si>
    <t>SITC HONGKONG / 2503E</t>
  </si>
  <si>
    <t>SINOTRANS OSAKA / 2504E</t>
  </si>
  <si>
    <t>SITC HONGKONG / 2505E</t>
  </si>
  <si>
    <t>SINOTRANS OSAKA / 2506E</t>
  </si>
  <si>
    <t>CONSIGNIA / 070E</t>
  </si>
  <si>
    <t>CONSIGNIA / 071E</t>
  </si>
  <si>
    <t>CONSIGNIA / 072E</t>
  </si>
  <si>
    <t>CONSIGNIA / 073E</t>
  </si>
  <si>
    <t>QING YUN HE / 683E</t>
  </si>
  <si>
    <t>QING YUN HE / 684E</t>
  </si>
  <si>
    <t>QING YUN HE / 685E</t>
  </si>
  <si>
    <t>QING YUN HE / 686E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</si>
</sst>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7">
    <numFmt numFmtId="5" formatCode="&quot;$&quot;#,##0_);\(&quot;$&quot;#,##0\)"/>
    <numFmt numFmtId="43" formatCode="_(* #,##0.00_);_(* \(#,##0.00\);_(* &quot;-&quot;??_);_(@_)"/>
    <numFmt numFmtId="164" formatCode="&quot;¥&quot;#,##0;[Red]&quot;¥&quot;\-#,##0"/>
    <numFmt numFmtId="165" formatCode="&quot;¥&quot;#,##0.00;[Red]&quot;¥&quot;\-#,##0.00"/>
    <numFmt numFmtId="166" formatCode="[$-409]d\-mmm;@"/>
    <numFmt numFmtId="167" formatCode="dd/mm"/>
    <numFmt numFmtId="168" formatCode="d/mm"/>
    <numFmt numFmtId="169" formatCode="dd\/m"/>
    <numFmt numFmtId="170" formatCode="000"/>
    <numFmt numFmtId="171" formatCode="###\ &quot;N&quot;\ "/>
    <numFmt numFmtId="172" formatCode="&quot;V.&quot;000#&quot;N&quot;"/>
    <numFmt numFmtId="173" formatCode="m\/d"/>
    <numFmt numFmtId="174" formatCode="&quot;CAPE&quot;\ "/>
    <numFmt numFmtId="175" formatCode="&quot;0&quot;##&quot;N&quot;"/>
    <numFmt numFmtId="176" formatCode="0&quot;N&quot;"/>
    <numFmt numFmtId="177" formatCode="&quot;Dien Hong V.0&quot;##&quot;-98&quot;"/>
    <numFmt numFmtId="178" formatCode="_-* #,##0.00_-;\-* #,##0.00_-;_-* &quot;-&quot;??_-;_-@_-"/>
    <numFmt numFmtId="179" formatCode="_-&quot;$&quot;* #,##0_-;\-&quot;$&quot;* #,##0_-;_-&quot;$&quot;* &quot;-&quot;_-;_-@_-"/>
    <numFmt numFmtId="180" formatCode="_-* #,##0_-;\-* #,##0_-;_-* &quot;-&quot;_-;_-@_-"/>
    <numFmt numFmtId="181" formatCode="_-&quot;$&quot;* #,##0.00_-;\-&quot;$&quot;* #,##0.00_-;_-&quot;$&quot;* &quot;-&quot;??_-;_-@_-"/>
    <numFmt numFmtId="182" formatCode="mm/dd/yy"/>
    <numFmt numFmtId="183" formatCode="#,##0;\-#,##0;&quot;-&quot;"/>
    <numFmt numFmtId="184" formatCode="\$#,##0\ ;\(\$#,##0\)"/>
    <numFmt numFmtId="185" formatCode="&quot;¥&quot;#,##0;[Red]&quot;¥&quot;&quot;¥&quot;\-#,##0"/>
    <numFmt numFmtId="186" formatCode="&quot;¥&quot;#,##0.00;[Red]&quot;¥&quot;&quot;¥&quot;&quot;¥&quot;&quot;¥&quot;&quot;¥&quot;&quot;¥&quot;\-#,##0.00"/>
    <numFmt numFmtId="187" formatCode="&quot;£&quot;#,##0.00;\-&quot;£&quot;#,##0.00"/>
    <numFmt numFmtId="188" formatCode="0.000&quot;  &quot;"/>
    <numFmt numFmtId="189" formatCode="0.0000&quot;  &quot;"/>
    <numFmt numFmtId="190" formatCode="0;[Red]0"/>
    <numFmt numFmtId="191" formatCode="&quot;$&quot;#,##0;\-&quot;$&quot;#,##0"/>
    <numFmt numFmtId="192" formatCode="0.00000&quot;  &quot;"/>
    <numFmt numFmtId="193" formatCode="&quot;00&quot;##&quot;N&quot;"/>
    <numFmt numFmtId="194" formatCode="#,##0;[Red]&quot;-&quot;#,##0"/>
    <numFmt numFmtId="195" formatCode="#,##0.00;[Red]&quot;-&quot;#,##0.00"/>
    <numFmt numFmtId="196" formatCode="_-* #,##0.00\ &quot;F&quot;_-;\-* #,##0.00\ &quot;F&quot;_-;_-* &quot;-&quot;??\ &quot;F&quot;_-;_-@_-"/>
    <numFmt numFmtId="197" formatCode="0.0&quot;  &quot;"/>
    <numFmt numFmtId="198" formatCode="[$-409]d/mmm;@"/>
    <numFmt numFmtId="199" formatCode="&quot;V.&quot;00#&quot;N&quot;"/>
    <numFmt numFmtId="200" formatCode="###&quot;E&quot;"/>
    <numFmt numFmtId="201" formatCode="m&quot;/&quot;d"/>
    <numFmt numFmtId="202" formatCode="00##&quot;N&quot;"/>
    <numFmt numFmtId="203" formatCode="_-&quot;NT$&quot;* #,##0.00_-;\-&quot;NT$&quot;* #,##0.00_-;_-&quot;NT$&quot;* &quot;-&quot;??_-;_-@_-"/>
    <numFmt numFmtId="204" formatCode="_-&quot;NT$&quot;* #,##0_-;\-&quot;NT$&quot;* #,##0_-;_-&quot;NT$&quot;* &quot;-&quot;_-;_-@_-"/>
    <numFmt numFmtId="205" formatCode="\(ddd\)\ dd/mm"/>
    <numFmt numFmtId="206" formatCode="00#"/>
    <numFmt numFmtId="207" formatCode="ddd\-dd/mm"/>
    <numFmt numFmtId="208" formatCode=";;;"/>
  </numFmts>
  <fonts count="266">
    <font>
      <sz val="10"/>
      <name val="VNI-Times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7"/>
      <name val="VNI-Helve"/>
      <family val="2"/>
    </font>
    <font>
      <sz val="10"/>
      <name val="Arial"/>
      <family val="2"/>
    </font>
    <font>
      <sz val="11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sz val="11"/>
      <name val="Arial"/>
      <family val="2"/>
    </font>
    <font>
      <b/>
      <sz val="16"/>
      <name val="VNI-Helve-Condense"/>
      <family val="2"/>
    </font>
    <font>
      <sz val="10"/>
      <name val="VNI-Helve-Condense"/>
      <family val="2"/>
    </font>
    <font>
      <sz val="12"/>
      <name val="VNI-Helve-Condense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sz val="10"/>
      <name val="MS Sans Serif"/>
      <family val="2"/>
    </font>
    <font>
      <sz val="8"/>
      <name val="VNI-Times"/>
      <family val="2"/>
    </font>
    <font>
      <sz val="9"/>
      <name val="Arial"/>
      <family val="2"/>
    </font>
    <font>
      <sz val="12"/>
      <name val="VNI-Times"/>
      <family val="2"/>
    </font>
    <font>
      <sz val="11"/>
      <name val="VNI-Times"/>
      <family val="2"/>
    </font>
    <font>
      <sz val="18"/>
      <color indexed="8"/>
      <name val="Arial"/>
      <family val="2"/>
    </font>
    <font>
      <u/>
      <sz val="8.25"/>
      <color indexed="12"/>
      <name val="VNI-Times"/>
      <family val="2"/>
    </font>
    <font>
      <sz val="10"/>
      <name val="Lucida Console"/>
      <family val="3"/>
    </font>
    <font>
      <b/>
      <sz val="20"/>
      <name val="Lucida Console"/>
      <family val="3"/>
    </font>
    <font>
      <b/>
      <sz val="9"/>
      <name val="Lucida Console"/>
      <family val="3"/>
    </font>
    <font>
      <sz val="8"/>
      <name val="Lucida Console"/>
      <family val="3"/>
    </font>
    <font>
      <b/>
      <sz val="30"/>
      <name val="Lucida Console"/>
      <family val="3"/>
    </font>
    <font>
      <b/>
      <u/>
      <sz val="12"/>
      <color indexed="10"/>
      <name val="Lucida Console"/>
      <family val="3"/>
    </font>
    <font>
      <sz val="12"/>
      <name val="Lucida Console"/>
      <family val="3"/>
    </font>
    <font>
      <b/>
      <i/>
      <sz val="9"/>
      <name val="Lucida Console"/>
      <family val="3"/>
    </font>
    <font>
      <sz val="12"/>
      <name val="宋体"/>
    </font>
    <font>
      <sz val="10"/>
      <name val="Helv"/>
      <family val="2"/>
    </font>
    <font>
      <b/>
      <i/>
      <sz val="10"/>
      <name val="Lucida Console"/>
      <family val="3"/>
    </font>
    <font>
      <i/>
      <sz val="12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u/>
      <sz val="10"/>
      <color indexed="12"/>
      <name val="Arial"/>
      <family val="2"/>
    </font>
    <font>
      <b/>
      <i/>
      <sz val="18"/>
      <name val="Arial"/>
      <family val="2"/>
    </font>
    <font>
      <sz val="18"/>
      <color indexed="12"/>
      <name val="Arial"/>
      <family val="2"/>
    </font>
    <font>
      <i/>
      <sz val="18"/>
      <name val="Arial"/>
      <family val="2"/>
    </font>
    <font>
      <b/>
      <sz val="15"/>
      <name val="Arial"/>
      <family val="2"/>
    </font>
    <font>
      <b/>
      <i/>
      <sz val="18"/>
      <color indexed="8"/>
      <name val="Arial"/>
      <family val="2"/>
    </font>
    <font>
      <sz val="12"/>
      <name val="細明體"/>
      <family val="3"/>
      <charset val="136"/>
    </font>
    <font>
      <sz val="10"/>
      <name val="Helv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新細明體"/>
      <family val="1"/>
      <charset val="136"/>
    </font>
    <font>
      <u/>
      <sz val="6"/>
      <color indexed="12"/>
      <name val="細明體"/>
      <family val="3"/>
      <charset val="136"/>
    </font>
    <font>
      <u/>
      <sz val="6"/>
      <color indexed="36"/>
      <name val="細明體"/>
      <family val="3"/>
      <charset val="136"/>
    </font>
    <font>
      <sz val="14"/>
      <name val="뼻뮝"/>
      <family val="3"/>
    </font>
    <font>
      <sz val="12"/>
      <name val="뼻뮝"/>
      <family val="1"/>
    </font>
    <font>
      <sz val="12"/>
      <name val="바탕체"/>
      <family val="3"/>
    </font>
    <font>
      <sz val="10"/>
      <name val="굴림체"/>
      <family val="3"/>
    </font>
    <font>
      <sz val="10"/>
      <name val="Arial"/>
      <family val="2"/>
      <charset val="163"/>
    </font>
    <font>
      <sz val="10"/>
      <name val="Arial"/>
      <family val="2"/>
    </font>
    <font>
      <u/>
      <sz val="12"/>
      <color indexed="12"/>
      <name val="新細明體"/>
      <family val="1"/>
      <charset val="136"/>
    </font>
    <font>
      <sz val="10"/>
      <name val="MS Sans Serif"/>
      <family val="2"/>
    </font>
    <font>
      <sz val="10"/>
      <name val="Times New Roman"/>
      <family val="1"/>
    </font>
    <font>
      <sz val="14"/>
      <name val="AngsanaUPC"/>
      <family val="1"/>
    </font>
    <font>
      <u/>
      <sz val="10"/>
      <color indexed="14"/>
      <name val="‚l‚r ‚oƒSƒVƒbƒN"/>
      <family val="3"/>
    </font>
    <font>
      <sz val="12"/>
      <name val="¹UAAA¼"/>
      <family val="1"/>
    </font>
    <font>
      <u/>
      <sz val="10"/>
      <color indexed="12"/>
      <name val="‚l‚r ‚oƒSƒVƒbƒN"/>
      <family val="3"/>
    </font>
    <font>
      <sz val="8"/>
      <color indexed="12"/>
      <name val="Helv"/>
      <family val="2"/>
    </font>
    <font>
      <sz val="7"/>
      <name val="Small Fonts"/>
      <family val="3"/>
      <charset val="128"/>
    </font>
    <font>
      <sz val="10"/>
      <name val="Courier New"/>
      <family val="3"/>
    </font>
    <font>
      <u/>
      <sz val="8.25"/>
      <color indexed="12"/>
      <name val="ＭＳ Ｐゴシック"/>
      <family val="3"/>
      <charset val="128"/>
    </font>
    <font>
      <u/>
      <sz val="12"/>
      <color indexed="12"/>
      <name val="VNI-Times"/>
      <family val="2"/>
    </font>
    <font>
      <u/>
      <sz val="11"/>
      <color indexed="12"/>
      <name val="VNI-Times"/>
      <family val="2"/>
    </font>
    <font>
      <u/>
      <sz val="11"/>
      <color indexed="12"/>
      <name val="VNI-Helve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夥鰻羹"/>
      <family val="1"/>
      <charset val="136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Helv"/>
      <family val="2"/>
    </font>
    <font>
      <b/>
      <sz val="8"/>
      <color indexed="8"/>
      <name val="Helv"/>
      <family val="2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Cambria"/>
      <family val="1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宋体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2"/>
      <name val="宋体"/>
    </font>
    <font>
      <sz val="6"/>
      <name val="ＭＳ Ｐゴシック"/>
      <family val="3"/>
      <charset val="128"/>
    </font>
    <font>
      <sz val="12"/>
      <name val="VNI-Times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mbria"/>
      <family val="3"/>
      <charset val="128"/>
    </font>
    <font>
      <sz val="12"/>
      <name val="Cambria"/>
      <family val="3"/>
      <charset val="128"/>
    </font>
    <font>
      <u/>
      <sz val="10"/>
      <color indexed="48"/>
      <name val="Cambria"/>
      <family val="3"/>
      <charset val="128"/>
    </font>
    <font>
      <b/>
      <sz val="7"/>
      <name val="Cambria"/>
      <family val="3"/>
      <charset val="128"/>
    </font>
    <font>
      <b/>
      <sz val="6"/>
      <name val="Cambria"/>
      <family val="3"/>
      <charset val="128"/>
    </font>
    <font>
      <b/>
      <sz val="12"/>
      <name val="Cambria"/>
      <family val="3"/>
      <charset val="128"/>
    </font>
    <font>
      <sz val="7"/>
      <name val="Cambria"/>
      <family val="3"/>
      <charset val="128"/>
    </font>
    <font>
      <sz val="10"/>
      <name val="Cambria"/>
      <family val="3"/>
      <charset val="128"/>
    </font>
    <font>
      <sz val="8"/>
      <name val="Cambria"/>
      <family val="3"/>
      <charset val="128"/>
    </font>
    <font>
      <sz val="10"/>
      <name val="Cambria"/>
      <family val="1"/>
    </font>
    <font>
      <sz val="11"/>
      <color indexed="8"/>
      <name val="Cambria"/>
      <family val="1"/>
    </font>
    <font>
      <sz val="10"/>
      <color indexed="8"/>
      <name val="Cambria"/>
      <family val="1"/>
    </font>
    <font>
      <b/>
      <u/>
      <sz val="12"/>
      <color indexed="10"/>
      <name val="Lucida Console"/>
      <family val="3"/>
    </font>
    <font>
      <sz val="12"/>
      <color indexed="8"/>
      <name val="Times New Roman"/>
      <family val="1"/>
    </font>
    <font>
      <b/>
      <sz val="17"/>
      <name val="Cambria"/>
      <family val="3"/>
      <charset val="128"/>
    </font>
    <font>
      <sz val="10"/>
      <name val="Arial"/>
      <family val="2"/>
    </font>
    <font>
      <b/>
      <sz val="24"/>
      <name val="Lucida Console"/>
      <family val="3"/>
    </font>
    <font>
      <b/>
      <strike/>
      <sz val="12"/>
      <color indexed="8"/>
      <name val="Times New Roman"/>
      <family val="1"/>
    </font>
    <font>
      <sz val="11"/>
      <name val="Cambria"/>
      <family val="1"/>
    </font>
    <font>
      <sz val="10"/>
      <name val="Cambria"/>
      <family val="1"/>
    </font>
    <font>
      <sz val="10"/>
      <name val="Helv"/>
    </font>
    <font>
      <u/>
      <sz val="11"/>
      <color indexed="12"/>
      <name val="VNI-Times"/>
    </font>
    <font>
      <sz val="12"/>
      <color indexed="18"/>
      <name val="Times New Roman"/>
      <family val="1"/>
    </font>
    <font>
      <sz val="10"/>
      <name val="Arial"/>
      <family val="2"/>
    </font>
    <font>
      <b/>
      <sz val="11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b/>
      <i/>
      <sz val="11"/>
      <name val="Cambria"/>
      <family val="1"/>
    </font>
    <font>
      <sz val="11"/>
      <name val="VNI-Times"/>
    </font>
    <font>
      <sz val="8"/>
      <color indexed="8"/>
      <name val="Arial"/>
      <family val="2"/>
    </font>
    <font>
      <b/>
      <sz val="13"/>
      <name val="Times New Roman"/>
      <family val="1"/>
    </font>
    <font>
      <b/>
      <sz val="10"/>
      <name val="Times New Roman"/>
      <family val="1"/>
    </font>
    <font>
      <b/>
      <sz val="11"/>
      <color indexed="12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7"/>
      <name val="Cambria"/>
      <family val="1"/>
    </font>
    <font>
      <u/>
      <sz val="7"/>
      <name val="Cambria"/>
      <family val="1"/>
    </font>
    <font>
      <sz val="10"/>
      <name val="Arial"/>
      <family val="2"/>
    </font>
    <font>
      <u/>
      <sz val="3"/>
      <color indexed="12"/>
      <name val="細明體"/>
      <family val="3"/>
      <charset val="136"/>
    </font>
    <font>
      <sz val="11"/>
      <color indexed="8"/>
      <name val="ＭＳ Ｐゴシック"/>
      <family val="2"/>
      <charset val="128"/>
    </font>
    <font>
      <sz val="11"/>
      <color indexed="9"/>
      <name val="ＭＳ Ｐゴシック"/>
      <family val="2"/>
      <charset val="128"/>
    </font>
    <font>
      <b/>
      <sz val="18"/>
      <color indexed="56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sz val="11"/>
      <color indexed="62"/>
      <name val="ＭＳ Ｐゴシック"/>
      <family val="2"/>
      <charset val="128"/>
    </font>
    <font>
      <b/>
      <sz val="11"/>
      <color indexed="63"/>
      <name val="ＭＳ Ｐゴシック"/>
      <family val="2"/>
      <charset val="128"/>
    </font>
    <font>
      <sz val="11"/>
      <color indexed="20"/>
      <name val="ＭＳ Ｐゴシック"/>
      <family val="2"/>
      <charset val="128"/>
    </font>
    <font>
      <sz val="12"/>
      <name val="宋体"/>
      <charset val="134"/>
    </font>
    <font>
      <sz val="11"/>
      <color indexed="17"/>
      <name val="ＭＳ Ｐゴシック"/>
      <family val="2"/>
      <charset val="128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b/>
      <sz val="11"/>
      <color indexed="56"/>
      <name val="ＭＳ Ｐゴシック"/>
      <family val="2"/>
      <charset val="128"/>
    </font>
    <font>
      <b/>
      <sz val="11"/>
      <color indexed="52"/>
      <name val="ＭＳ Ｐゴシック"/>
      <family val="2"/>
      <charset val="128"/>
    </font>
    <font>
      <i/>
      <sz val="11"/>
      <color indexed="23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b/>
      <sz val="11"/>
      <color indexed="8"/>
      <name val="ＭＳ Ｐゴシック"/>
      <family val="2"/>
      <charset val="128"/>
    </font>
    <font>
      <b/>
      <sz val="10"/>
      <color indexed="18"/>
      <name val="Times New Roman"/>
      <family val="1"/>
    </font>
    <font>
      <b/>
      <sz val="9"/>
      <color indexed="18"/>
      <name val="Times New Roman"/>
      <family val="1"/>
    </font>
    <font>
      <sz val="12"/>
      <name val="VNtimes new roman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8"/>
      <name val="Arial"/>
      <family val="2"/>
    </font>
    <font>
      <sz val="12"/>
      <name val="Cambria"/>
      <family val="1"/>
    </font>
    <font>
      <sz val="12"/>
      <name val="Times New Roman"/>
      <family val="1"/>
    </font>
    <font>
      <sz val="10"/>
      <name val="VNI-Times"/>
      <family val="2"/>
    </font>
    <font>
      <b/>
      <strike/>
      <sz val="12"/>
      <name val="Times New Roman"/>
      <family val="1"/>
    </font>
    <font>
      <sz val="10"/>
      <color indexed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color indexed="8"/>
      <name val="Cambria"/>
      <family val="1"/>
    </font>
    <font>
      <b/>
      <u/>
      <sz val="10"/>
      <color indexed="8"/>
      <name val="Cambria"/>
      <family val="1"/>
    </font>
    <font>
      <b/>
      <sz val="10"/>
      <name val="VNI-Helve-Condense"/>
    </font>
    <font>
      <sz val="8"/>
      <name val="Cambria"/>
      <family val="1"/>
    </font>
    <font>
      <u/>
      <sz val="7"/>
      <name val="Cambria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VNI-Times"/>
    </font>
    <font>
      <u/>
      <sz val="11"/>
      <color theme="10"/>
      <name val="Calibri"/>
      <family val="2"/>
    </font>
    <font>
      <u/>
      <sz val="11"/>
      <color theme="10"/>
      <name val="Calibri"/>
      <family val="3"/>
      <charset val="128"/>
      <scheme val="minor"/>
    </font>
    <font>
      <sz val="11"/>
      <color theme="1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sz val="11"/>
      <color indexed="8"/>
      <name val="Cambria"/>
      <family val="1"/>
      <scheme val="major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sz val="8"/>
      <color rgb="FF000000"/>
      <name val="Arial"/>
      <family val="2"/>
      <charset val="1"/>
    </font>
    <font>
      <sz val="8"/>
      <color theme="1"/>
      <name val="Arial"/>
      <family val="2"/>
    </font>
    <font>
      <b/>
      <sz val="10"/>
      <name val="Cambria"/>
      <family val="1"/>
      <scheme val="major"/>
    </font>
    <font>
      <u/>
      <sz val="10"/>
      <name val="Cambria"/>
      <family val="1"/>
      <scheme val="major"/>
    </font>
    <font>
      <i/>
      <sz val="10"/>
      <name val="Cambria"/>
      <family val="1"/>
      <scheme val="major"/>
    </font>
    <font>
      <b/>
      <sz val="10"/>
      <color theme="1"/>
      <name val="Times New Roman"/>
      <family val="1"/>
    </font>
    <font>
      <u/>
      <sz val="10"/>
      <color rgb="FF0000FF"/>
      <name val="Arial"/>
      <family val="2"/>
    </font>
    <font>
      <b/>
      <sz val="10"/>
      <color rgb="FFFF0000"/>
      <name val="Cambria"/>
      <family val="1"/>
      <scheme val="major"/>
    </font>
    <font>
      <b/>
      <sz val="9"/>
      <color rgb="FFFF0000"/>
      <name val="Calibri"/>
      <family val="2"/>
      <scheme val="minor"/>
    </font>
    <font>
      <sz val="9"/>
      <color rgb="FF000066"/>
      <name val="Calibri"/>
      <family val="2"/>
      <scheme val="minor"/>
    </font>
    <font>
      <b/>
      <u/>
      <sz val="12"/>
      <color rgb="FFFF0000"/>
      <name val="Lucida Console"/>
      <family val="3"/>
    </font>
    <font>
      <b/>
      <sz val="11"/>
      <name val="Cambria"/>
      <family val="1"/>
      <scheme val="major"/>
    </font>
    <font>
      <b/>
      <sz val="9"/>
      <color rgb="FF0070C0"/>
      <name val="Times New Roman"/>
      <family val="1"/>
    </font>
    <font>
      <sz val="9"/>
      <name val="Cambria"/>
      <family val="1"/>
      <scheme val="major"/>
    </font>
    <font>
      <sz val="10"/>
      <color indexed="8"/>
      <name val="Cambria"/>
      <family val="1"/>
      <scheme val="major"/>
    </font>
    <font>
      <b/>
      <sz val="11"/>
      <color rgb="FFFF0000"/>
      <name val="Arial"/>
      <family val="2"/>
    </font>
    <font>
      <sz val="10"/>
      <color theme="0"/>
      <name val="Cambria"/>
      <family val="1"/>
      <scheme val="major"/>
    </font>
    <font>
      <b/>
      <sz val="8"/>
      <color rgb="FF000000"/>
      <name val="Arial"/>
      <family val="2"/>
    </font>
    <font>
      <sz val="10"/>
      <color rgb="FFFF0000"/>
      <name val="VNI-Helve-Condense"/>
      <family val="2"/>
    </font>
    <font>
      <sz val="10"/>
      <color rgb="FFFF0000"/>
      <name val="Cambria"/>
      <family val="1"/>
      <scheme val="major"/>
    </font>
    <font>
      <b/>
      <i/>
      <sz val="10"/>
      <color rgb="FFFF0000"/>
      <name val="Cambria"/>
      <family val="1"/>
      <scheme val="major"/>
    </font>
    <font>
      <b/>
      <sz val="11"/>
      <color rgb="FFFF0000"/>
      <name val="Times New Roman"/>
      <family val="1"/>
    </font>
    <font>
      <i/>
      <sz val="11"/>
      <name val="Cambria"/>
      <family val="1"/>
      <scheme val="major"/>
    </font>
    <font>
      <sz val="11"/>
      <color theme="0"/>
      <name val="Cambria"/>
      <family val="3"/>
      <charset val="128"/>
    </font>
    <font>
      <sz val="7"/>
      <color theme="0"/>
      <name val="Cambria"/>
      <family val="1"/>
    </font>
    <font>
      <u/>
      <sz val="7"/>
      <color theme="0"/>
      <name val="Cambria"/>
      <family val="1"/>
    </font>
    <font>
      <sz val="12"/>
      <color theme="0"/>
      <name val="Cambria"/>
      <family val="1"/>
    </font>
    <font>
      <sz val="11"/>
      <color theme="0"/>
      <name val="Cambria"/>
      <family val="1"/>
    </font>
    <font>
      <b/>
      <sz val="10"/>
      <color rgb="FFFF0000"/>
      <name val="VNI-Times"/>
    </font>
    <font>
      <b/>
      <i/>
      <u/>
      <sz val="10"/>
      <name val="Cambria"/>
      <family val="1"/>
      <scheme val="major"/>
    </font>
    <font>
      <b/>
      <sz val="10"/>
      <color rgb="FFFF0000"/>
      <name val="VNI-Helve-Condense"/>
    </font>
    <font>
      <b/>
      <sz val="20"/>
      <color theme="1"/>
      <name val="Cambria"/>
      <family val="1"/>
      <scheme val="major"/>
    </font>
    <font>
      <sz val="12"/>
      <color theme="1" tint="4.9989318521683403E-2"/>
      <name val="Times New Roman"/>
      <family val="1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2"/>
      <color theme="1"/>
      <name val="Times New Roman"/>
      <family val="1"/>
    </font>
    <font>
      <u/>
      <sz val="10"/>
      <color theme="0"/>
      <name val="Cambria"/>
      <family val="1"/>
      <scheme val="major"/>
    </font>
    <font>
      <b/>
      <sz val="12"/>
      <color theme="1"/>
      <name val="Times New Roman"/>
      <family val="1"/>
    </font>
    <font>
      <sz val="10"/>
      <color rgb="FF000000"/>
      <name val="Arial Unicode MS"/>
      <family val="2"/>
    </font>
    <font>
      <b/>
      <i/>
      <sz val="18"/>
      <color theme="1"/>
      <name val="Arial"/>
      <family val="2"/>
    </font>
    <font>
      <sz val="10"/>
      <color rgb="FFFF0000"/>
      <name val="VNI-Times"/>
      <family val="2"/>
    </font>
    <font>
      <sz val="11"/>
      <color rgb="FFFF0000"/>
      <name val="Cambria"/>
      <family val="1"/>
    </font>
    <font>
      <sz val="11"/>
      <color theme="1"/>
      <name val="Cambria"/>
      <family val="1"/>
      <scheme val="major"/>
    </font>
    <font>
      <b/>
      <sz val="11"/>
      <color indexed="12"/>
      <name val="Cambria"/>
      <family val="1"/>
      <scheme val="maj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2"/>
        <bgColor indexed="44"/>
      </patternFill>
    </fill>
    <fill>
      <patternFill patternType="solid">
        <fgColor indexed="4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indexed="9"/>
        <bgColor indexed="64"/>
      </patternFill>
    </fill>
  </fills>
  <borders count="2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dotted">
        <color indexed="56"/>
      </top>
      <bottom style="dotted">
        <color indexed="56"/>
      </bottom>
      <diagonal/>
    </border>
    <border>
      <left/>
      <right style="thin">
        <color indexed="56"/>
      </right>
      <top style="dotted">
        <color indexed="56"/>
      </top>
      <bottom style="dotted">
        <color indexed="5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56"/>
      </left>
      <right style="thin">
        <color indexed="56"/>
      </right>
      <top style="dotted">
        <color indexed="56"/>
      </top>
      <bottom style="dotted">
        <color indexed="56"/>
      </bottom>
      <diagonal/>
    </border>
    <border>
      <left style="double">
        <color indexed="56"/>
      </left>
      <right/>
      <top style="dotted">
        <color indexed="56"/>
      </top>
      <bottom style="dotted">
        <color indexed="56"/>
      </bottom>
      <diagonal/>
    </border>
    <border>
      <left style="thin">
        <color indexed="56"/>
      </left>
      <right/>
      <top style="dotted">
        <color indexed="56"/>
      </top>
      <bottom style="dotted">
        <color indexed="56"/>
      </bottom>
      <diagonal/>
    </border>
    <border>
      <left/>
      <right/>
      <top style="dotted">
        <color indexed="56"/>
      </top>
      <bottom style="dotted">
        <color indexed="56"/>
      </bottom>
      <diagonal/>
    </border>
    <border>
      <left style="thin">
        <color indexed="64"/>
      </left>
      <right/>
      <top style="dotted">
        <color indexed="56"/>
      </top>
      <bottom style="dotted">
        <color indexed="56"/>
      </bottom>
      <diagonal/>
    </border>
    <border>
      <left/>
      <right style="thin">
        <color indexed="64"/>
      </right>
      <top style="dotted">
        <color indexed="56"/>
      </top>
      <bottom style="dotted">
        <color indexed="56"/>
      </bottom>
      <diagonal/>
    </border>
    <border>
      <left/>
      <right style="double">
        <color indexed="56"/>
      </right>
      <top style="dotted">
        <color indexed="56"/>
      </top>
      <bottom style="dotted">
        <color indexed="56"/>
      </bottom>
      <diagonal/>
    </border>
    <border>
      <left style="double">
        <color indexed="56"/>
      </left>
      <right/>
      <top/>
      <bottom style="dotted">
        <color indexed="56"/>
      </bottom>
      <diagonal/>
    </border>
    <border>
      <left style="thin">
        <color indexed="56"/>
      </left>
      <right/>
      <top/>
      <bottom style="dotted">
        <color indexed="56"/>
      </bottom>
      <diagonal/>
    </border>
    <border>
      <left/>
      <right/>
      <top/>
      <bottom style="dotted">
        <color indexed="56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56"/>
      </right>
      <top style="thin">
        <color indexed="5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uble">
        <color indexed="56"/>
      </right>
      <top style="medium">
        <color indexed="64"/>
      </top>
      <bottom style="dotted">
        <color indexed="56"/>
      </bottom>
      <diagonal/>
    </border>
    <border>
      <left style="double">
        <color indexed="56"/>
      </left>
      <right/>
      <top style="medium">
        <color indexed="64"/>
      </top>
      <bottom style="dotted">
        <color indexed="56"/>
      </bottom>
      <diagonal/>
    </border>
    <border>
      <left style="thin">
        <color indexed="56"/>
      </left>
      <right/>
      <top style="medium">
        <color indexed="64"/>
      </top>
      <bottom style="dotted">
        <color indexed="56"/>
      </bottom>
      <diagonal/>
    </border>
    <border>
      <left/>
      <right/>
      <top style="medium">
        <color indexed="64"/>
      </top>
      <bottom style="dotted">
        <color indexed="56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56"/>
      </bottom>
      <diagonal/>
    </border>
    <border>
      <left/>
      <right style="thin">
        <color indexed="64"/>
      </right>
      <top style="medium">
        <color indexed="64"/>
      </top>
      <bottom style="dotted">
        <color indexed="56"/>
      </bottom>
      <diagonal/>
    </border>
    <border>
      <left/>
      <right style="thin">
        <color indexed="56"/>
      </right>
      <top style="medium">
        <color indexed="64"/>
      </top>
      <bottom style="dotted">
        <color indexed="56"/>
      </bottom>
      <diagonal/>
    </border>
    <border>
      <left style="double">
        <color indexed="56"/>
      </left>
      <right style="double">
        <color indexed="56"/>
      </right>
      <top style="medium">
        <color indexed="64"/>
      </top>
      <bottom style="dotted">
        <color indexed="56"/>
      </bottom>
      <diagonal/>
    </border>
    <border>
      <left style="double">
        <color indexed="56"/>
      </left>
      <right style="thin">
        <color indexed="56"/>
      </right>
      <top style="medium">
        <color indexed="64"/>
      </top>
      <bottom style="dotted">
        <color indexed="56"/>
      </bottom>
      <diagonal/>
    </border>
    <border>
      <left style="thin">
        <color indexed="56"/>
      </left>
      <right style="thin">
        <color indexed="56"/>
      </right>
      <top style="medium">
        <color indexed="64"/>
      </top>
      <bottom style="dotted">
        <color indexed="56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56"/>
      </bottom>
      <diagonal/>
    </border>
    <border>
      <left style="medium">
        <color indexed="64"/>
      </left>
      <right style="double">
        <color indexed="56"/>
      </right>
      <top/>
      <bottom style="dotted">
        <color indexed="56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ouble">
        <color indexed="56"/>
      </left>
      <right style="double">
        <color indexed="56"/>
      </right>
      <top style="dotted">
        <color indexed="56"/>
      </top>
      <bottom style="dotted">
        <color indexed="56"/>
      </bottom>
      <diagonal/>
    </border>
    <border>
      <left style="medium">
        <color indexed="64"/>
      </left>
      <right style="double">
        <color indexed="56"/>
      </right>
      <top style="dotted">
        <color indexed="56"/>
      </top>
      <bottom style="dotted">
        <color indexed="56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ouble">
        <color indexed="56"/>
      </right>
      <top style="dotted">
        <color indexed="56"/>
      </top>
      <bottom style="medium">
        <color indexed="64"/>
      </bottom>
      <diagonal/>
    </border>
    <border>
      <left style="double">
        <color indexed="56"/>
      </left>
      <right/>
      <top/>
      <bottom style="medium">
        <color indexed="64"/>
      </bottom>
      <diagonal/>
    </border>
    <border>
      <left style="thin">
        <color indexed="56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56"/>
      </right>
      <top/>
      <bottom style="medium">
        <color indexed="64"/>
      </bottom>
      <diagonal/>
    </border>
    <border>
      <left style="double">
        <color indexed="56"/>
      </left>
      <right style="thin">
        <color indexed="56"/>
      </right>
      <top style="dotted">
        <color indexed="56"/>
      </top>
      <bottom style="medium">
        <color indexed="64"/>
      </bottom>
      <diagonal/>
    </border>
    <border>
      <left style="thin">
        <color indexed="56"/>
      </left>
      <right style="thin">
        <color indexed="56"/>
      </right>
      <top style="dotted">
        <color indexed="56"/>
      </top>
      <bottom style="medium">
        <color indexed="64"/>
      </bottom>
      <diagonal/>
    </border>
    <border>
      <left/>
      <right style="thin">
        <color indexed="56"/>
      </right>
      <top style="dotted">
        <color indexed="56"/>
      </top>
      <bottom style="medium">
        <color indexed="64"/>
      </bottom>
      <diagonal/>
    </border>
    <border>
      <left style="thin">
        <color indexed="56"/>
      </left>
      <right/>
      <top style="dotted">
        <color indexed="56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56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56"/>
      </left>
      <right style="double">
        <color indexed="56"/>
      </right>
      <top/>
      <bottom style="medium">
        <color indexed="64"/>
      </bottom>
      <diagonal/>
    </border>
    <border>
      <left style="double">
        <color indexed="56"/>
      </left>
      <right style="double">
        <color indexed="56"/>
      </right>
      <top style="medium">
        <color indexed="64"/>
      </top>
      <bottom/>
      <diagonal/>
    </border>
    <border>
      <left style="double">
        <color indexed="56"/>
      </left>
      <right style="double">
        <color indexed="56"/>
      </right>
      <top style="thin">
        <color indexed="56"/>
      </top>
      <bottom style="medium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medium">
        <color indexed="64"/>
      </bottom>
      <diagonal/>
    </border>
    <border>
      <left/>
      <right style="thin">
        <color indexed="56"/>
      </right>
      <top style="thin">
        <color indexed="56"/>
      </top>
      <bottom style="medium">
        <color indexed="64"/>
      </bottom>
      <diagonal/>
    </border>
    <border>
      <left style="medium">
        <color indexed="64"/>
      </left>
      <right style="double">
        <color indexed="56"/>
      </right>
      <top style="medium">
        <color indexed="64"/>
      </top>
      <bottom/>
      <diagonal/>
    </border>
    <border>
      <left style="medium">
        <color indexed="64"/>
      </left>
      <right style="double">
        <color indexed="56"/>
      </right>
      <top/>
      <bottom style="medium">
        <color indexed="64"/>
      </bottom>
      <diagonal/>
    </border>
    <border>
      <left style="thin">
        <color indexed="56"/>
      </left>
      <right/>
      <top style="thin">
        <color indexed="56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56"/>
      </bottom>
      <diagonal/>
    </border>
    <border>
      <left/>
      <right style="thin">
        <color indexed="18"/>
      </right>
      <top style="medium">
        <color indexed="64"/>
      </top>
      <bottom style="thin">
        <color indexed="56"/>
      </bottom>
      <diagonal/>
    </border>
    <border>
      <left style="thin">
        <color indexed="56"/>
      </left>
      <right style="medium">
        <color indexed="64"/>
      </right>
      <top style="thin">
        <color indexed="5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56"/>
      </bottom>
      <diagonal/>
    </border>
    <border>
      <left/>
      <right style="thin">
        <color indexed="64"/>
      </right>
      <top/>
      <bottom style="dotted">
        <color indexed="56"/>
      </bottom>
      <diagonal/>
    </border>
    <border>
      <left/>
      <right style="double">
        <color indexed="56"/>
      </right>
      <top/>
      <bottom style="dotted">
        <color indexed="5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56"/>
      </left>
      <right style="double">
        <color indexed="56"/>
      </right>
      <top/>
      <bottom style="dotted">
        <color indexed="56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56"/>
      </left>
      <right style="thin">
        <color indexed="56"/>
      </right>
      <top/>
      <bottom style="dotted">
        <color indexed="56"/>
      </bottom>
      <diagonal/>
    </border>
    <border>
      <left style="thin">
        <color indexed="56"/>
      </left>
      <right style="thin">
        <color indexed="56"/>
      </right>
      <top/>
      <bottom style="dotted">
        <color indexed="56"/>
      </bottom>
      <diagonal/>
    </border>
    <border>
      <left/>
      <right style="thin">
        <color indexed="56"/>
      </right>
      <top/>
      <bottom style="dotted">
        <color indexed="56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56"/>
      </left>
      <right/>
      <top style="dotted">
        <color indexed="56"/>
      </top>
      <bottom style="medium">
        <color indexed="64"/>
      </bottom>
      <diagonal/>
    </border>
    <border>
      <left/>
      <right/>
      <top style="dotted">
        <color indexed="56"/>
      </top>
      <bottom style="medium">
        <color indexed="64"/>
      </bottom>
      <diagonal/>
    </border>
    <border>
      <left style="thin">
        <color indexed="64"/>
      </left>
      <right/>
      <top style="dotted">
        <color indexed="56"/>
      </top>
      <bottom style="medium">
        <color indexed="64"/>
      </bottom>
      <diagonal/>
    </border>
    <border>
      <left/>
      <right style="thin">
        <color indexed="64"/>
      </right>
      <top style="dotted">
        <color indexed="56"/>
      </top>
      <bottom style="medium">
        <color indexed="64"/>
      </bottom>
      <diagonal/>
    </border>
    <border>
      <left/>
      <right style="double">
        <color indexed="56"/>
      </right>
      <top style="dotted">
        <color indexed="56"/>
      </top>
      <bottom style="medium">
        <color indexed="64"/>
      </bottom>
      <diagonal/>
    </border>
    <border>
      <left style="double">
        <color indexed="56"/>
      </left>
      <right style="double">
        <color indexed="56"/>
      </right>
      <top style="dotted">
        <color indexed="56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56"/>
      </left>
      <right/>
      <top style="medium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thin">
        <color indexed="56"/>
      </top>
      <bottom style="medium">
        <color indexed="64"/>
      </bottom>
      <diagonal/>
    </border>
    <border>
      <left style="double">
        <color indexed="56"/>
      </left>
      <right/>
      <top style="medium">
        <color indexed="64"/>
      </top>
      <bottom/>
      <diagonal/>
    </border>
    <border>
      <left style="double">
        <color indexed="56"/>
      </left>
      <right style="thin">
        <color indexed="56"/>
      </right>
      <top style="thin">
        <color indexed="56"/>
      </top>
      <bottom style="medium">
        <color indexed="64"/>
      </bottom>
      <diagonal/>
    </border>
    <border>
      <left style="double">
        <color indexed="56"/>
      </left>
      <right/>
      <top style="medium">
        <color indexed="64"/>
      </top>
      <bottom style="thin">
        <color indexed="56"/>
      </bottom>
      <diagonal/>
    </border>
    <border>
      <left/>
      <right style="double">
        <color indexed="56"/>
      </right>
      <top style="medium">
        <color indexed="64"/>
      </top>
      <bottom style="thin">
        <color indexed="56"/>
      </bottom>
      <diagonal/>
    </border>
    <border>
      <left/>
      <right style="thin">
        <color indexed="56"/>
      </right>
      <top style="medium">
        <color indexed="64"/>
      </top>
      <bottom style="thin">
        <color indexed="56"/>
      </bottom>
      <diagonal/>
    </border>
    <border>
      <left style="thin">
        <color indexed="18"/>
      </left>
      <right/>
      <top style="medium">
        <color indexed="64"/>
      </top>
      <bottom style="thin">
        <color indexed="56"/>
      </bottom>
      <diagonal/>
    </border>
    <border>
      <left/>
      <right style="medium">
        <color indexed="64"/>
      </right>
      <top style="medium">
        <color indexed="64"/>
      </top>
      <bottom style="thin">
        <color indexed="56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theme="3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theme="3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theme="3"/>
      </top>
      <bottom style="dotted">
        <color indexed="64"/>
      </bottom>
      <diagonal/>
    </border>
    <border>
      <left style="thin">
        <color indexed="64"/>
      </left>
      <right/>
      <top style="hair">
        <color theme="3"/>
      </top>
      <bottom style="dotted">
        <color indexed="56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double">
        <color indexed="56"/>
      </right>
      <top style="medium">
        <color indexed="64"/>
      </top>
      <bottom style="dotted">
        <color indexed="56"/>
      </bottom>
      <diagonal/>
    </border>
    <border>
      <left style="double">
        <color indexed="56"/>
      </left>
      <right style="double">
        <color indexed="56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theme="3"/>
      </right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3"/>
      </right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56"/>
      </right>
      <top style="medium">
        <color indexed="64"/>
      </top>
      <bottom style="dashed">
        <color indexed="64"/>
      </bottom>
      <diagonal/>
    </border>
    <border>
      <left style="double">
        <color indexed="56"/>
      </left>
      <right/>
      <top style="medium">
        <color indexed="64"/>
      </top>
      <bottom style="dashed">
        <color indexed="64"/>
      </bottom>
      <diagonal/>
    </border>
    <border>
      <left style="thin">
        <color indexed="56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56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48">
    <xf numFmtId="0" fontId="0" fillId="0" borderId="0"/>
    <xf numFmtId="0" fontId="67" fillId="0" borderId="0" applyNumberFormat="0" applyFill="0" applyBorder="0" applyAlignment="0" applyProtection="0"/>
    <xf numFmtId="0" fontId="7" fillId="0" borderId="0"/>
    <xf numFmtId="0" fontId="80" fillId="2" borderId="0" applyNumberFormat="0" applyBorder="0" applyAlignment="0" applyProtection="0"/>
    <xf numFmtId="0" fontId="80" fillId="3" borderId="0" applyNumberFormat="0" applyBorder="0" applyAlignment="0" applyProtection="0"/>
    <xf numFmtId="0" fontId="80" fillId="4" borderId="0" applyNumberFormat="0" applyBorder="0" applyAlignment="0" applyProtection="0"/>
    <xf numFmtId="0" fontId="80" fillId="5" borderId="0" applyNumberFormat="0" applyBorder="0" applyAlignment="0" applyProtection="0"/>
    <xf numFmtId="0" fontId="80" fillId="6" borderId="0" applyNumberFormat="0" applyBorder="0" applyAlignment="0" applyProtection="0"/>
    <xf numFmtId="0" fontId="80" fillId="7" borderId="0" applyNumberFormat="0" applyBorder="0" applyAlignment="0" applyProtection="0"/>
    <xf numFmtId="0" fontId="171" fillId="2" borderId="0" applyNumberFormat="0" applyBorder="0" applyAlignment="0" applyProtection="0">
      <alignment vertical="center"/>
    </xf>
    <xf numFmtId="0" fontId="171" fillId="3" borderId="0" applyNumberFormat="0" applyBorder="0" applyAlignment="0" applyProtection="0">
      <alignment vertical="center"/>
    </xf>
    <xf numFmtId="0" fontId="171" fillId="4" borderId="0" applyNumberFormat="0" applyBorder="0" applyAlignment="0" applyProtection="0">
      <alignment vertical="center"/>
    </xf>
    <xf numFmtId="0" fontId="171" fillId="5" borderId="0" applyNumberFormat="0" applyBorder="0" applyAlignment="0" applyProtection="0">
      <alignment vertical="center"/>
    </xf>
    <xf numFmtId="0" fontId="171" fillId="6" borderId="0" applyNumberFormat="0" applyBorder="0" applyAlignment="0" applyProtection="0">
      <alignment vertical="center"/>
    </xf>
    <xf numFmtId="0" fontId="171" fillId="7" borderId="0" applyNumberFormat="0" applyBorder="0" applyAlignment="0" applyProtection="0">
      <alignment vertical="center"/>
    </xf>
    <xf numFmtId="0" fontId="96" fillId="2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4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96" fillId="7" borderId="0" applyNumberFormat="0" applyBorder="0" applyAlignment="0" applyProtection="0">
      <alignment vertical="center"/>
    </xf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80" fillId="8" borderId="0" applyNumberFormat="0" applyBorder="0" applyAlignment="0" applyProtection="0"/>
    <xf numFmtId="0" fontId="80" fillId="9" borderId="0" applyNumberFormat="0" applyBorder="0" applyAlignment="0" applyProtection="0"/>
    <xf numFmtId="0" fontId="80" fillId="10" borderId="0" applyNumberFormat="0" applyBorder="0" applyAlignment="0" applyProtection="0"/>
    <xf numFmtId="0" fontId="80" fillId="5" borderId="0" applyNumberFormat="0" applyBorder="0" applyAlignment="0" applyProtection="0"/>
    <xf numFmtId="0" fontId="80" fillId="8" borderId="0" applyNumberFormat="0" applyBorder="0" applyAlignment="0" applyProtection="0"/>
    <xf numFmtId="0" fontId="80" fillId="11" borderId="0" applyNumberFormat="0" applyBorder="0" applyAlignment="0" applyProtection="0"/>
    <xf numFmtId="0" fontId="171" fillId="8" borderId="0" applyNumberFormat="0" applyBorder="0" applyAlignment="0" applyProtection="0">
      <alignment vertical="center"/>
    </xf>
    <xf numFmtId="0" fontId="171" fillId="9" borderId="0" applyNumberFormat="0" applyBorder="0" applyAlignment="0" applyProtection="0">
      <alignment vertical="center"/>
    </xf>
    <xf numFmtId="0" fontId="171" fillId="10" borderId="0" applyNumberFormat="0" applyBorder="0" applyAlignment="0" applyProtection="0">
      <alignment vertical="center"/>
    </xf>
    <xf numFmtId="0" fontId="171" fillId="5" borderId="0" applyNumberFormat="0" applyBorder="0" applyAlignment="0" applyProtection="0">
      <alignment vertical="center"/>
    </xf>
    <xf numFmtId="0" fontId="171" fillId="8" borderId="0" applyNumberFormat="0" applyBorder="0" applyAlignment="0" applyProtection="0">
      <alignment vertical="center"/>
    </xf>
    <xf numFmtId="0" fontId="171" fillId="11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81" fillId="12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172" fillId="12" borderId="0" applyNumberFormat="0" applyBorder="0" applyAlignment="0" applyProtection="0">
      <alignment vertical="center"/>
    </xf>
    <xf numFmtId="0" fontId="172" fillId="9" borderId="0" applyNumberFormat="0" applyBorder="0" applyAlignment="0" applyProtection="0">
      <alignment vertical="center"/>
    </xf>
    <xf numFmtId="0" fontId="172" fillId="10" borderId="0" applyNumberFormat="0" applyBorder="0" applyAlignment="0" applyProtection="0">
      <alignment vertical="center"/>
    </xf>
    <xf numFmtId="0" fontId="172" fillId="13" borderId="0" applyNumberFormat="0" applyBorder="0" applyAlignment="0" applyProtection="0">
      <alignment vertical="center"/>
    </xf>
    <xf numFmtId="0" fontId="172" fillId="14" borderId="0" applyNumberFormat="0" applyBorder="0" applyAlignment="0" applyProtection="0">
      <alignment vertical="center"/>
    </xf>
    <xf numFmtId="0" fontId="172" fillId="15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9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4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9" borderId="0" applyNumberFormat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82" fillId="3" borderId="0" applyNumberFormat="0" applyBorder="0" applyAlignment="0" applyProtection="0"/>
    <xf numFmtId="0" fontId="68" fillId="0" borderId="0"/>
    <xf numFmtId="183" fontId="39" fillId="0" borderId="0" applyFill="0" applyBorder="0" applyAlignment="0"/>
    <xf numFmtId="196" fontId="98" fillId="0" borderId="0" applyFill="0" applyBorder="0" applyAlignment="0"/>
    <xf numFmtId="0" fontId="83" fillId="20" borderId="1" applyNumberFormat="0" applyAlignment="0" applyProtection="0"/>
    <xf numFmtId="0" fontId="84" fillId="21" borderId="2" applyNumberFormat="0" applyAlignment="0" applyProtection="0"/>
    <xf numFmtId="5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190" fontId="7" fillId="0" borderId="0"/>
    <xf numFmtId="3" fontId="7" fillId="0" borderId="0" applyFont="0" applyFill="0" applyBorder="0" applyAlignment="0" applyProtection="0"/>
    <xf numFmtId="0" fontId="54" fillId="0" borderId="0" applyNumberFormat="0" applyAlignment="0">
      <alignment horizontal="left"/>
    </xf>
    <xf numFmtId="0" fontId="99" fillId="0" borderId="0" applyNumberFormat="0" applyAlignment="0">
      <alignment horizontal="left"/>
    </xf>
    <xf numFmtId="184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88" fontId="7" fillId="0" borderId="0"/>
    <xf numFmtId="0" fontId="7" fillId="0" borderId="0" applyFont="0" applyFill="0" applyBorder="0" applyAlignment="0" applyProtection="0"/>
    <xf numFmtId="0" fontId="2" fillId="0" borderId="0" applyProtection="0"/>
    <xf numFmtId="192" fontId="7" fillId="0" borderId="0"/>
    <xf numFmtId="0" fontId="54" fillId="0" borderId="0" applyNumberFormat="0" applyAlignment="0">
      <alignment horizontal="left"/>
    </xf>
    <xf numFmtId="0" fontId="100" fillId="0" borderId="0" applyNumberFormat="0" applyAlignment="0">
      <alignment horizontal="left"/>
    </xf>
    <xf numFmtId="0" fontId="85" fillId="0" borderId="0" applyNumberFormat="0" applyFill="0" applyBorder="0" applyAlignment="0" applyProtection="0"/>
    <xf numFmtId="2" fontId="7" fillId="0" borderId="0" applyFont="0" applyFill="0" applyBorder="0" applyAlignment="0" applyProtection="0"/>
    <xf numFmtId="2" fontId="2" fillId="0" borderId="0" applyProtection="0"/>
    <xf numFmtId="0" fontId="69" fillId="0" borderId="0" applyNumberFormat="0" applyFill="0" applyBorder="0" applyAlignment="0" applyProtection="0"/>
    <xf numFmtId="0" fontId="86" fillId="4" borderId="0" applyNumberFormat="0" applyBorder="0" applyAlignment="0" applyProtection="0"/>
    <xf numFmtId="38" fontId="4" fillId="22" borderId="0" applyNumberFormat="0" applyBorder="0" applyAlignment="0" applyProtection="0"/>
    <xf numFmtId="38" fontId="54" fillId="22" borderId="0" applyNumberFormat="0" applyBorder="0" applyAlignment="0" applyProtection="0"/>
    <xf numFmtId="0" fontId="3" fillId="0" borderId="3" applyNumberFormat="0" applyAlignment="0" applyProtection="0">
      <alignment horizontal="left" vertical="center"/>
    </xf>
    <xf numFmtId="0" fontId="3" fillId="0" borderId="4">
      <alignment horizontal="left" vertical="center"/>
    </xf>
    <xf numFmtId="0" fontId="41" fillId="0" borderId="0" applyNumberFormat="0" applyFill="0" applyBorder="0" applyAlignment="0" applyProtection="0"/>
    <xf numFmtId="0" fontId="87" fillId="0" borderId="5" applyNumberFormat="0" applyFill="0" applyAlignment="0" applyProtection="0"/>
    <xf numFmtId="0" fontId="3" fillId="0" borderId="0" applyNumberFormat="0" applyFill="0" applyBorder="0" applyAlignment="0" applyProtection="0"/>
    <xf numFmtId="0" fontId="88" fillId="0" borderId="6" applyNumberFormat="0" applyFill="0" applyAlignment="0" applyProtection="0"/>
    <xf numFmtId="0" fontId="89" fillId="0" borderId="7" applyNumberFormat="0" applyFill="0" applyAlignment="0" applyProtection="0"/>
    <xf numFmtId="0" fontId="89" fillId="0" borderId="0" applyNumberFormat="0" applyFill="0" applyBorder="0" applyAlignment="0" applyProtection="0"/>
    <xf numFmtId="0" fontId="41" fillId="0" borderId="0" applyProtection="0"/>
    <xf numFmtId="0" fontId="3" fillId="0" borderId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153" fillId="0" borderId="0" applyNumberFormat="0" applyFill="0" applyBorder="0" applyAlignment="0" applyProtection="0">
      <alignment vertical="top"/>
      <protection locked="0"/>
    </xf>
    <xf numFmtId="0" fontId="210" fillId="0" borderId="0" applyNumberFormat="0" applyFill="0" applyBorder="0" applyAlignment="0" applyProtection="0"/>
    <xf numFmtId="0" fontId="211" fillId="0" borderId="0" applyNumberFormat="0" applyFill="0" applyBorder="0" applyAlignment="0" applyProtection="0">
      <alignment vertical="top"/>
      <protection locked="0"/>
    </xf>
    <xf numFmtId="0" fontId="21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170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213" fillId="0" borderId="0" applyNumberForma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10" fontId="4" fillId="23" borderId="8" applyNumberFormat="0" applyBorder="0" applyAlignment="0" applyProtection="0"/>
    <xf numFmtId="10" fontId="54" fillId="23" borderId="8" applyNumberFormat="0" applyBorder="0" applyAlignment="0" applyProtection="0"/>
    <xf numFmtId="0" fontId="70" fillId="0" borderId="0"/>
    <xf numFmtId="0" fontId="90" fillId="7" borderId="1" applyNumberFormat="0" applyAlignment="0" applyProtection="0"/>
    <xf numFmtId="0" fontId="70" fillId="0" borderId="0"/>
    <xf numFmtId="0" fontId="70" fillId="0" borderId="0"/>
    <xf numFmtId="0" fontId="91" fillId="0" borderId="9" applyNumberFormat="0" applyFill="0" applyAlignment="0" applyProtection="0"/>
    <xf numFmtId="180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88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0" fontId="92" fillId="24" borderId="0" applyNumberFormat="0" applyBorder="0" applyAlignment="0" applyProtection="0"/>
    <xf numFmtId="0" fontId="65" fillId="0" borderId="0"/>
    <xf numFmtId="37" fontId="71" fillId="0" borderId="0"/>
    <xf numFmtId="177" fontId="50" fillId="0" borderId="0"/>
    <xf numFmtId="177" fontId="7" fillId="0" borderId="0"/>
    <xf numFmtId="0" fontId="54" fillId="0" borderId="0"/>
    <xf numFmtId="177" fontId="62" fillId="0" borderId="0"/>
    <xf numFmtId="187" fontId="72" fillId="0" borderId="0"/>
    <xf numFmtId="197" fontId="98" fillId="0" borderId="0"/>
    <xf numFmtId="177" fontId="119" fillId="0" borderId="0"/>
    <xf numFmtId="177" fontId="124" fillId="0" borderId="0"/>
    <xf numFmtId="0" fontId="7" fillId="0" borderId="0"/>
    <xf numFmtId="0" fontId="7" fillId="0" borderId="0"/>
    <xf numFmtId="0" fontId="7" fillId="0" borderId="0"/>
    <xf numFmtId="0" fontId="121" fillId="0" borderId="0"/>
    <xf numFmtId="0" fontId="7" fillId="0" borderId="0"/>
    <xf numFmtId="0" fontId="7" fillId="0" borderId="0"/>
    <xf numFmtId="0" fontId="7" fillId="0" borderId="0"/>
    <xf numFmtId="0" fontId="214" fillId="0" borderId="0"/>
    <xf numFmtId="0" fontId="23" fillId="0" borderId="0"/>
    <xf numFmtId="0" fontId="124" fillId="0" borderId="0"/>
    <xf numFmtId="0" fontId="7" fillId="0" borderId="0"/>
    <xf numFmtId="0" fontId="62" fillId="0" borderId="0"/>
    <xf numFmtId="0" fontId="7" fillId="0" borderId="0"/>
    <xf numFmtId="0" fontId="126" fillId="0" borderId="0"/>
    <xf numFmtId="0" fontId="1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5" fillId="0" borderId="0"/>
    <xf numFmtId="0" fontId="1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5" fillId="0" borderId="0"/>
    <xf numFmtId="0" fontId="19" fillId="0" borderId="0"/>
    <xf numFmtId="0" fontId="215" fillId="0" borderId="0"/>
    <xf numFmtId="0" fontId="19" fillId="0" borderId="0"/>
    <xf numFmtId="0" fontId="215" fillId="0" borderId="0"/>
    <xf numFmtId="0" fontId="7" fillId="0" borderId="0"/>
    <xf numFmtId="0" fontId="7" fillId="0" borderId="0"/>
    <xf numFmtId="0" fontId="14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5" fillId="0" borderId="0"/>
    <xf numFmtId="0" fontId="215" fillId="0" borderId="0"/>
    <xf numFmtId="0" fontId="155" fillId="0" borderId="0"/>
    <xf numFmtId="0" fontId="155" fillId="0" borderId="0"/>
    <xf numFmtId="0" fontId="215" fillId="0" borderId="0"/>
    <xf numFmtId="0" fontId="214" fillId="0" borderId="0"/>
    <xf numFmtId="0" fontId="7" fillId="0" borderId="0"/>
    <xf numFmtId="0" fontId="7" fillId="0" borderId="0"/>
    <xf numFmtId="0" fontId="7" fillId="0" borderId="0"/>
    <xf numFmtId="0" fontId="215" fillId="0" borderId="0"/>
    <xf numFmtId="0" fontId="155" fillId="0" borderId="0"/>
    <xf numFmtId="0" fontId="155" fillId="0" borderId="0"/>
    <xf numFmtId="0" fontId="160" fillId="0" borderId="0"/>
    <xf numFmtId="0" fontId="160" fillId="0" borderId="0"/>
    <xf numFmtId="0" fontId="215" fillId="0" borderId="0"/>
    <xf numFmtId="0" fontId="7" fillId="0" borderId="0"/>
    <xf numFmtId="0" fontId="7" fillId="0" borderId="0"/>
    <xf numFmtId="0" fontId="7" fillId="0" borderId="0"/>
    <xf numFmtId="0" fontId="215" fillId="0" borderId="0"/>
    <xf numFmtId="0" fontId="215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7" fillId="0" borderId="0"/>
    <xf numFmtId="0" fontId="215" fillId="0" borderId="0"/>
    <xf numFmtId="0" fontId="215" fillId="0" borderId="0"/>
    <xf numFmtId="0" fontId="62" fillId="0" borderId="0"/>
    <xf numFmtId="0" fontId="7" fillId="0" borderId="0"/>
    <xf numFmtId="0" fontId="62" fillId="0" borderId="0"/>
    <xf numFmtId="0" fontId="7" fillId="0" borderId="0"/>
    <xf numFmtId="0" fontId="23" fillId="0" borderId="0"/>
    <xf numFmtId="0" fontId="7" fillId="0" borderId="0"/>
    <xf numFmtId="0" fontId="23" fillId="0" borderId="0"/>
    <xf numFmtId="0" fontId="7" fillId="0" borderId="0"/>
    <xf numFmtId="0" fontId="7" fillId="0" borderId="0"/>
    <xf numFmtId="0" fontId="61" fillId="0" borderId="0"/>
    <xf numFmtId="0" fontId="7" fillId="0" borderId="0"/>
    <xf numFmtId="0" fontId="48" fillId="0" borderId="0"/>
    <xf numFmtId="0" fontId="7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2" fillId="0" borderId="0"/>
    <xf numFmtId="0" fontId="214" fillId="0" borderId="0"/>
    <xf numFmtId="0" fontId="48" fillId="0" borderId="0"/>
    <xf numFmtId="0" fontId="7" fillId="0" borderId="0"/>
    <xf numFmtId="0" fontId="7" fillId="0" borderId="0"/>
    <xf numFmtId="0" fontId="23" fillId="0" borderId="0"/>
    <xf numFmtId="0" fontId="7" fillId="0" borderId="0"/>
    <xf numFmtId="0" fontId="48" fillId="0" borderId="0"/>
    <xf numFmtId="0" fontId="123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4" fillId="0" borderId="0"/>
    <xf numFmtId="0" fontId="214" fillId="0" borderId="0"/>
    <xf numFmtId="0" fontId="19" fillId="0" borderId="0"/>
    <xf numFmtId="0" fontId="7" fillId="0" borderId="0"/>
    <xf numFmtId="0" fontId="23" fillId="0" borderId="0"/>
    <xf numFmtId="0" fontId="7" fillId="0" borderId="0"/>
    <xf numFmtId="0" fontId="48" fillId="0" borderId="0"/>
    <xf numFmtId="0" fontId="7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7" fillId="0" borderId="0"/>
    <xf numFmtId="0" fontId="214" fillId="0" borderId="0"/>
    <xf numFmtId="0" fontId="214" fillId="0" borderId="0"/>
    <xf numFmtId="0" fontId="50" fillId="0" borderId="0"/>
    <xf numFmtId="0" fontId="7" fillId="0" borderId="0"/>
    <xf numFmtId="0" fontId="215" fillId="0" borderId="0"/>
    <xf numFmtId="0" fontId="7" fillId="0" borderId="0"/>
    <xf numFmtId="0" fontId="7" fillId="0" borderId="0"/>
    <xf numFmtId="0" fontId="77" fillId="0" borderId="0"/>
    <xf numFmtId="0" fontId="77" fillId="0" borderId="0"/>
    <xf numFmtId="0" fontId="2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9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214" fillId="0" borderId="0"/>
    <xf numFmtId="0" fontId="7" fillId="0" borderId="0"/>
    <xf numFmtId="0" fontId="7" fillId="0" borderId="0"/>
    <xf numFmtId="0" fontId="79" fillId="0" borderId="0"/>
    <xf numFmtId="0" fontId="214" fillId="0" borderId="0"/>
    <xf numFmtId="0" fontId="2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9" fillId="0" borderId="0"/>
    <xf numFmtId="0" fontId="214" fillId="0" borderId="0"/>
    <xf numFmtId="0" fontId="19" fillId="0" borderId="0"/>
    <xf numFmtId="0" fontId="214" fillId="0" borderId="0"/>
    <xf numFmtId="0" fontId="2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4" fillId="0" borderId="0"/>
    <xf numFmtId="0" fontId="23" fillId="0" borderId="0"/>
    <xf numFmtId="0" fontId="23" fillId="0" borderId="0"/>
    <xf numFmtId="0" fontId="214" fillId="0" borderId="0"/>
    <xf numFmtId="0" fontId="7" fillId="0" borderId="0"/>
    <xf numFmtId="0" fontId="7" fillId="0" borderId="0"/>
    <xf numFmtId="0" fontId="214" fillId="0" borderId="0"/>
    <xf numFmtId="0" fontId="2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129" fillId="0" borderId="0"/>
    <xf numFmtId="0" fontId="7" fillId="0" borderId="0" applyBorder="0"/>
    <xf numFmtId="0" fontId="192" fillId="0" borderId="0"/>
    <xf numFmtId="0" fontId="54" fillId="25" borderId="10" applyNumberFormat="0" applyFont="0" applyAlignment="0" applyProtection="0"/>
    <xf numFmtId="178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0" fontId="93" fillId="20" borderId="11" applyNumberFormat="0" applyAlignment="0" applyProtection="0"/>
    <xf numFmtId="10" fontId="50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62" fillId="0" borderId="0" applyFont="0" applyFill="0" applyBorder="0" applyAlignment="0" applyProtection="0"/>
    <xf numFmtId="10" fontId="119" fillId="0" borderId="0" applyFont="0" applyFill="0" applyBorder="0" applyAlignment="0" applyProtection="0"/>
    <xf numFmtId="10" fontId="124" fillId="0" borderId="0" applyFont="0" applyFill="0" applyBorder="0" applyAlignment="0" applyProtection="0"/>
    <xf numFmtId="9" fontId="51" fillId="0" borderId="12" applyNumberFormat="0" applyBorder="0"/>
    <xf numFmtId="9" fontId="19" fillId="0" borderId="12" applyNumberFormat="0" applyBorder="0"/>
    <xf numFmtId="9" fontId="64" fillId="0" borderId="12" applyNumberFormat="0" applyBorder="0"/>
    <xf numFmtId="9" fontId="120" fillId="0" borderId="12" applyNumberFormat="0" applyBorder="0"/>
    <xf numFmtId="9" fontId="125" fillId="0" borderId="12" applyNumberFormat="0" applyBorder="0"/>
    <xf numFmtId="9" fontId="19" fillId="0" borderId="12" applyNumberFormat="0" applyBorder="0"/>
    <xf numFmtId="182" fontId="54" fillId="0" borderId="0" applyNumberFormat="0" applyFill="0" applyBorder="0" applyAlignment="0" applyProtection="0">
      <alignment horizontal="left"/>
    </xf>
    <xf numFmtId="182" fontId="101" fillId="0" borderId="0" applyNumberFormat="0" applyFill="0" applyBorder="0" applyAlignment="0" applyProtection="0">
      <alignment horizontal="left"/>
    </xf>
    <xf numFmtId="0" fontId="49" fillId="0" borderId="0"/>
    <xf numFmtId="0" fontId="35" fillId="0" borderId="0"/>
    <xf numFmtId="0" fontId="7" fillId="0" borderId="0"/>
    <xf numFmtId="0" fontId="152" fillId="0" borderId="0"/>
    <xf numFmtId="40" fontId="54" fillId="0" borderId="0" applyBorder="0">
      <alignment horizontal="right"/>
    </xf>
    <xf numFmtId="40" fontId="102" fillId="0" borderId="0" applyBorder="0">
      <alignment horizontal="right"/>
    </xf>
    <xf numFmtId="0" fontId="118" fillId="0" borderId="0" applyNumberFormat="0" applyFill="0" applyBorder="0" applyAlignment="0" applyProtection="0"/>
    <xf numFmtId="0" fontId="7" fillId="0" borderId="14" applyNumberFormat="0" applyFont="0" applyFill="0" applyAlignment="0" applyProtection="0"/>
    <xf numFmtId="0" fontId="94" fillId="0" borderId="13" applyNumberFormat="0" applyFill="0" applyAlignment="0" applyProtection="0"/>
    <xf numFmtId="0" fontId="2" fillId="0" borderId="15" applyProtection="0"/>
    <xf numFmtId="0" fontId="95" fillId="0" borderId="0" applyNumberFormat="0" applyFill="0" applyBorder="0" applyAlignment="0" applyProtection="0"/>
    <xf numFmtId="0" fontId="172" fillId="16" borderId="0" applyNumberFormat="0" applyBorder="0" applyAlignment="0" applyProtection="0">
      <alignment vertical="center"/>
    </xf>
    <xf numFmtId="0" fontId="172" fillId="17" borderId="0" applyNumberFormat="0" applyBorder="0" applyAlignment="0" applyProtection="0">
      <alignment vertical="center"/>
    </xf>
    <xf numFmtId="0" fontId="172" fillId="18" borderId="0" applyNumberFormat="0" applyBorder="0" applyAlignment="0" applyProtection="0">
      <alignment vertical="center"/>
    </xf>
    <xf numFmtId="0" fontId="172" fillId="13" borderId="0" applyNumberFormat="0" applyBorder="0" applyAlignment="0" applyProtection="0">
      <alignment vertical="center"/>
    </xf>
    <xf numFmtId="0" fontId="172" fillId="14" borderId="0" applyNumberFormat="0" applyBorder="0" applyAlignment="0" applyProtection="0">
      <alignment vertical="center"/>
    </xf>
    <xf numFmtId="0" fontId="172" fillId="19" borderId="0" applyNumberFormat="0" applyBorder="0" applyAlignment="0" applyProtection="0">
      <alignment vertical="center"/>
    </xf>
    <xf numFmtId="0" fontId="173" fillId="0" borderId="0" applyNumberFormat="0" applyFill="0" applyBorder="0" applyAlignment="0" applyProtection="0">
      <alignment vertical="center"/>
    </xf>
    <xf numFmtId="0" fontId="174" fillId="21" borderId="2" applyNumberFormat="0" applyAlignment="0" applyProtection="0">
      <alignment vertical="center"/>
    </xf>
    <xf numFmtId="0" fontId="175" fillId="24" borderId="0" applyNumberFormat="0" applyBorder="0" applyAlignment="0" applyProtection="0">
      <alignment vertical="center"/>
    </xf>
    <xf numFmtId="0" fontId="176" fillId="25" borderId="10" applyNumberFormat="0" applyFont="0" applyAlignment="0" applyProtection="0">
      <alignment vertical="center"/>
    </xf>
    <xf numFmtId="0" fontId="177" fillId="0" borderId="9" applyNumberFormat="0" applyFill="0" applyAlignment="0" applyProtection="0">
      <alignment vertical="center"/>
    </xf>
    <xf numFmtId="180" fontId="54" fillId="0" borderId="0" applyFont="0" applyFill="0" applyBorder="0" applyAlignment="0" applyProtection="0"/>
    <xf numFmtId="178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81" fontId="54" fillId="0" borderId="0" applyFont="0" applyFill="0" applyBorder="0" applyAlignment="0" applyProtection="0"/>
    <xf numFmtId="0" fontId="54" fillId="0" borderId="0"/>
    <xf numFmtId="40" fontId="57" fillId="0" borderId="0" applyFont="0" applyFill="0" applyBorder="0" applyAlignment="0" applyProtection="0"/>
    <xf numFmtId="3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0" fontId="7" fillId="0" borderId="0" applyFont="0" applyFill="0" applyBorder="0" applyAlignment="0" applyProtection="0"/>
    <xf numFmtId="0" fontId="58" fillId="0" borderId="0"/>
    <xf numFmtId="185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0" fontId="60" fillId="0" borderId="0"/>
    <xf numFmtId="0" fontId="54" fillId="0" borderId="0"/>
    <xf numFmtId="0" fontId="48" fillId="0" borderId="0"/>
    <xf numFmtId="0" fontId="103" fillId="24" borderId="0" applyNumberFormat="0" applyBorder="0" applyAlignment="0" applyProtection="0">
      <alignment vertical="center"/>
    </xf>
    <xf numFmtId="0" fontId="54" fillId="25" borderId="10" applyNumberFormat="0" applyFont="0" applyAlignment="0" applyProtection="0">
      <alignment vertical="center"/>
    </xf>
    <xf numFmtId="0" fontId="178" fillId="7" borderId="1" applyNumberFormat="0" applyAlignment="0" applyProtection="0">
      <alignment vertical="center"/>
    </xf>
    <xf numFmtId="0" fontId="179" fillId="20" borderId="11" applyNumberFormat="0" applyAlignment="0" applyProtection="0">
      <alignment vertical="center"/>
    </xf>
    <xf numFmtId="180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80" fontId="54" fillId="0" borderId="0" applyFont="0" applyFill="0" applyBorder="0" applyAlignment="0" applyProtection="0"/>
    <xf numFmtId="178" fontId="54" fillId="0" borderId="0" applyFont="0" applyFill="0" applyBorder="0" applyAlignment="0" applyProtection="0"/>
    <xf numFmtId="0" fontId="104" fillId="0" borderId="13" applyNumberFormat="0" applyFill="0" applyAlignment="0" applyProtection="0">
      <alignment vertical="center"/>
    </xf>
    <xf numFmtId="0" fontId="105" fillId="3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194" fontId="98" fillId="0" borderId="0" applyFont="0" applyFill="0" applyBorder="0" applyAlignment="0" applyProtection="0"/>
    <xf numFmtId="195" fontId="98" fillId="0" borderId="0" applyFont="0" applyFill="0" applyBorder="0" applyAlignment="0" applyProtection="0"/>
    <xf numFmtId="0" fontId="34" fillId="0" borderId="0"/>
    <xf numFmtId="198" fontId="127" fillId="0" borderId="0"/>
    <xf numFmtId="0" fontId="34" fillId="0" borderId="0">
      <alignment vertical="center"/>
    </xf>
    <xf numFmtId="0" fontId="180" fillId="3" borderId="0" applyNumberFormat="0" applyBorder="0" applyAlignment="0" applyProtection="0">
      <alignment vertical="center"/>
    </xf>
    <xf numFmtId="178" fontId="181" fillId="0" borderId="0" applyFont="0" applyFill="0" applyBorder="0" applyAlignment="0" applyProtection="0">
      <alignment vertical="center"/>
    </xf>
    <xf numFmtId="180" fontId="181" fillId="0" borderId="0" applyFont="0" applyFill="0" applyBorder="0" applyAlignment="0" applyProtection="0">
      <alignment vertical="center"/>
    </xf>
    <xf numFmtId="0" fontId="7" fillId="0" borderId="0"/>
    <xf numFmtId="0" fontId="107" fillId="0" borderId="0" applyNumberFormat="0" applyFill="0" applyBorder="0" applyAlignment="0" applyProtection="0">
      <alignment vertical="center"/>
    </xf>
    <xf numFmtId="0" fontId="108" fillId="0" borderId="5" applyNumberFormat="0" applyFill="0" applyAlignment="0" applyProtection="0">
      <alignment vertical="center"/>
    </xf>
    <xf numFmtId="0" fontId="109" fillId="0" borderId="6" applyNumberFormat="0" applyFill="0" applyAlignment="0" applyProtection="0">
      <alignment vertical="center"/>
    </xf>
    <xf numFmtId="0" fontId="110" fillId="0" borderId="7" applyNumberFormat="0" applyFill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1" fillId="21" borderId="2" applyNumberFormat="0" applyAlignment="0" applyProtection="0">
      <alignment vertical="center"/>
    </xf>
    <xf numFmtId="0" fontId="182" fillId="4" borderId="0" applyNumberFormat="0" applyBorder="0" applyAlignment="0" applyProtection="0">
      <alignment vertical="center"/>
    </xf>
    <xf numFmtId="0" fontId="183" fillId="0" borderId="5" applyNumberFormat="0" applyFill="0" applyAlignment="0" applyProtection="0">
      <alignment vertical="center"/>
    </xf>
    <xf numFmtId="0" fontId="184" fillId="0" borderId="6" applyNumberFormat="0" applyFill="0" applyAlignment="0" applyProtection="0">
      <alignment vertical="center"/>
    </xf>
    <xf numFmtId="0" fontId="185" fillId="0" borderId="7" applyNumberFormat="0" applyFill="0" applyAlignment="0" applyProtection="0">
      <alignment vertical="center"/>
    </xf>
    <xf numFmtId="0" fontId="185" fillId="0" borderId="0" applyNumberFormat="0" applyFill="0" applyBorder="0" applyAlignment="0" applyProtection="0">
      <alignment vertical="center"/>
    </xf>
    <xf numFmtId="0" fontId="186" fillId="20" borderId="1" applyNumberFormat="0" applyAlignment="0" applyProtection="0">
      <alignment vertical="center"/>
    </xf>
    <xf numFmtId="0" fontId="112" fillId="20" borderId="1" applyNumberFormat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87" fillId="0" borderId="0" applyNumberFormat="0" applyFill="0" applyBorder="0" applyAlignment="0" applyProtection="0">
      <alignment vertical="center"/>
    </xf>
    <xf numFmtId="0" fontId="188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81" fontId="54" fillId="0" borderId="0" applyFont="0" applyFill="0" applyBorder="0" applyAlignment="0" applyProtection="0"/>
    <xf numFmtId="179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97" fillId="16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4" borderId="0" applyNumberFormat="0" applyBorder="0" applyAlignment="0" applyProtection="0">
      <alignment vertical="center"/>
    </xf>
    <xf numFmtId="0" fontId="97" fillId="19" borderId="0" applyNumberFormat="0" applyBorder="0" applyAlignment="0" applyProtection="0">
      <alignment vertical="center"/>
    </xf>
    <xf numFmtId="0" fontId="115" fillId="7" borderId="1" applyNumberFormat="0" applyAlignment="0" applyProtection="0">
      <alignment vertical="center"/>
    </xf>
    <xf numFmtId="0" fontId="116" fillId="20" borderId="11" applyNumberFormat="0" applyAlignment="0" applyProtection="0">
      <alignment vertical="center"/>
    </xf>
    <xf numFmtId="203" fontId="181" fillId="0" borderId="0" applyFont="0" applyFill="0" applyBorder="0" applyAlignment="0" applyProtection="0">
      <alignment vertical="center"/>
    </xf>
    <xf numFmtId="204" fontId="181" fillId="0" borderId="0" applyFont="0" applyFill="0" applyBorder="0" applyAlignment="0" applyProtection="0">
      <alignment vertical="center"/>
    </xf>
    <xf numFmtId="0" fontId="117" fillId="0" borderId="9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189" fillId="0" borderId="13" applyNumberFormat="0" applyFill="0" applyAlignment="0" applyProtection="0">
      <alignment vertical="center"/>
    </xf>
    <xf numFmtId="165" fontId="98" fillId="0" borderId="0" applyFont="0" applyFill="0" applyBorder="0" applyAlignment="0" applyProtection="0"/>
    <xf numFmtId="164" fontId="98" fillId="0" borderId="0" applyFont="0" applyFill="0" applyBorder="0" applyAlignment="0" applyProtection="0"/>
    <xf numFmtId="0" fontId="160" fillId="0" borderId="0"/>
    <xf numFmtId="0" fontId="1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46">
    <xf numFmtId="0" fontId="0" fillId="0" borderId="0" xfId="0"/>
    <xf numFmtId="0" fontId="43" fillId="0" borderId="0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14" fillId="0" borderId="0" xfId="0" applyFont="1"/>
    <xf numFmtId="0" fontId="15" fillId="0" borderId="0" xfId="0" applyFont="1"/>
    <xf numFmtId="0" fontId="21" fillId="0" borderId="0" xfId="0" applyFont="1"/>
    <xf numFmtId="0" fontId="8" fillId="0" borderId="0" xfId="0" applyFont="1" applyFill="1"/>
    <xf numFmtId="0" fontId="11" fillId="0" borderId="0" xfId="0" applyFont="1" applyFill="1" applyBorder="1" applyAlignment="1">
      <alignment horizontal="center"/>
    </xf>
    <xf numFmtId="0" fontId="12" fillId="0" borderId="0" xfId="0" applyFont="1" applyFill="1"/>
    <xf numFmtId="0" fontId="14" fillId="0" borderId="0" xfId="0" applyFont="1" applyAlignment="1">
      <alignment horizontal="left"/>
    </xf>
    <xf numFmtId="0" fontId="24" fillId="0" borderId="0" xfId="320" applyFont="1" applyFill="1"/>
    <xf numFmtId="0" fontId="10" fillId="0" borderId="0" xfId="0" applyFont="1" applyFill="1"/>
    <xf numFmtId="0" fontId="11" fillId="0" borderId="0" xfId="0" applyFont="1" applyFill="1"/>
    <xf numFmtId="0" fontId="7" fillId="0" borderId="0" xfId="0" applyFont="1" applyBorder="1"/>
    <xf numFmtId="0" fontId="0" fillId="0" borderId="0" xfId="0" applyFill="1"/>
    <xf numFmtId="0" fontId="7" fillId="0" borderId="0" xfId="0" applyFont="1" applyFill="1"/>
    <xf numFmtId="0" fontId="9" fillId="0" borderId="0" xfId="0" applyFont="1" applyFill="1" applyBorder="1" applyAlignment="1">
      <alignment horizontal="center"/>
    </xf>
    <xf numFmtId="169" fontId="7" fillId="0" borderId="0" xfId="0" applyNumberFormat="1" applyFont="1" applyBorder="1" applyAlignment="1">
      <alignment horizontal="right"/>
    </xf>
    <xf numFmtId="0" fontId="18" fillId="0" borderId="0" xfId="0" applyFont="1" applyFill="1"/>
    <xf numFmtId="0" fontId="43" fillId="0" borderId="0" xfId="0" applyFont="1" applyFill="1" applyBorder="1" applyAlignment="1">
      <alignment horizontal="center"/>
    </xf>
    <xf numFmtId="0" fontId="2" fillId="0" borderId="0" xfId="0" applyFont="1"/>
    <xf numFmtId="0" fontId="4" fillId="0" borderId="0" xfId="0" applyFont="1" applyFill="1" applyAlignment="1" applyProtection="1">
      <alignment vertical="center"/>
      <protection hidden="1"/>
    </xf>
    <xf numFmtId="0" fontId="7" fillId="0" borderId="0" xfId="0" applyFont="1" applyBorder="1" applyAlignment="1">
      <alignment horizontal="center"/>
    </xf>
    <xf numFmtId="0" fontId="42" fillId="0" borderId="0" xfId="106" applyFont="1" applyAlignment="1" applyProtection="1"/>
    <xf numFmtId="0" fontId="5" fillId="0" borderId="0" xfId="0" applyFont="1"/>
    <xf numFmtId="0" fontId="44" fillId="0" borderId="0" xfId="0" applyFont="1" applyBorder="1" applyAlignment="1"/>
    <xf numFmtId="0" fontId="42" fillId="0" borderId="0" xfId="106" applyFont="1" applyFill="1" applyBorder="1" applyAlignment="1" applyProtection="1">
      <alignment horizontal="left"/>
    </xf>
    <xf numFmtId="0" fontId="40" fillId="0" borderId="0" xfId="0" applyFont="1" applyFill="1" applyBorder="1" applyAlignment="1" applyProtection="1">
      <alignment horizontal="left"/>
      <protection hidden="1"/>
    </xf>
    <xf numFmtId="0" fontId="7" fillId="0" borderId="0" xfId="0" applyFont="1" applyFill="1" applyBorder="1" applyAlignment="1" applyProtection="1">
      <protection hidden="1"/>
    </xf>
    <xf numFmtId="0" fontId="7" fillId="0" borderId="0" xfId="0" applyFont="1" applyFill="1" applyBorder="1" applyAlignment="1" applyProtection="1">
      <alignment horizontal="right"/>
      <protection hidden="1"/>
    </xf>
    <xf numFmtId="0" fontId="7" fillId="0" borderId="0" xfId="0" applyFont="1" applyFill="1" applyBorder="1" applyAlignment="1" applyProtection="1">
      <alignment horizontal="left"/>
      <protection hidden="1"/>
    </xf>
    <xf numFmtId="0" fontId="42" fillId="0" borderId="0" xfId="106" applyFont="1" applyFill="1" applyBorder="1" applyAlignment="1" applyProtection="1">
      <protection hidden="1"/>
    </xf>
    <xf numFmtId="0" fontId="46" fillId="0" borderId="0" xfId="0" applyFont="1" applyFill="1" applyBorder="1" applyAlignment="1" applyProtection="1">
      <protection hidden="1"/>
    </xf>
    <xf numFmtId="0" fontId="42" fillId="0" borderId="0" xfId="106" applyFont="1" applyFill="1" applyAlignment="1" applyProtection="1"/>
    <xf numFmtId="0" fontId="37" fillId="0" borderId="0" xfId="0" applyFont="1"/>
    <xf numFmtId="16" fontId="39" fillId="0" borderId="0" xfId="320" applyNumberFormat="1" applyFont="1" applyFill="1" applyAlignment="1">
      <alignment horizontal="center"/>
    </xf>
    <xf numFmtId="0" fontId="11" fillId="0" borderId="0" xfId="0" applyFont="1" applyBorder="1"/>
    <xf numFmtId="0" fontId="7" fillId="0" borderId="0" xfId="0" applyFont="1" applyFill="1" applyAlignment="1" applyProtection="1">
      <alignment vertical="center"/>
      <protection hidden="1"/>
    </xf>
    <xf numFmtId="0" fontId="38" fillId="0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quotePrefix="1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/>
    <xf numFmtId="0" fontId="11" fillId="0" borderId="0" xfId="0" applyFont="1" applyBorder="1" applyAlignment="1">
      <alignment horizontal="center"/>
    </xf>
    <xf numFmtId="0" fontId="42" fillId="0" borderId="0" xfId="106" applyFont="1" applyAlignment="1" applyProtection="1">
      <alignment horizontal="left"/>
    </xf>
    <xf numFmtId="0" fontId="45" fillId="0" borderId="0" xfId="0" applyFont="1"/>
    <xf numFmtId="0" fontId="43" fillId="0" borderId="0" xfId="0" applyFont="1" applyAlignment="1">
      <alignment horizontal="center"/>
    </xf>
    <xf numFmtId="49" fontId="4" fillId="0" borderId="0" xfId="0" applyNumberFormat="1" applyFont="1" applyFill="1" applyAlignment="1" applyProtection="1">
      <alignment horizontal="left" vertical="center"/>
      <protection hidden="1"/>
    </xf>
    <xf numFmtId="0" fontId="0" fillId="0" borderId="0" xfId="0" applyFont="1"/>
    <xf numFmtId="0" fontId="131" fillId="0" borderId="0" xfId="0" applyFont="1" applyFill="1" applyBorder="1" applyAlignment="1" applyProtection="1">
      <alignment horizontal="left"/>
      <protection hidden="1"/>
    </xf>
    <xf numFmtId="0" fontId="132" fillId="0" borderId="0" xfId="0" applyFont="1" applyFill="1"/>
    <xf numFmtId="0" fontId="133" fillId="0" borderId="0" xfId="0" applyFont="1" applyFill="1"/>
    <xf numFmtId="0" fontId="133" fillId="0" borderId="0" xfId="0" applyFont="1" applyFill="1" applyBorder="1"/>
    <xf numFmtId="0" fontId="134" fillId="0" borderId="0" xfId="106" applyFont="1" applyFill="1" applyAlignment="1" applyProtection="1">
      <alignment horizontal="center"/>
    </xf>
    <xf numFmtId="166" fontId="133" fillId="0" borderId="0" xfId="0" applyNumberFormat="1" applyFont="1" applyFill="1" applyAlignment="1"/>
    <xf numFmtId="0" fontId="133" fillId="0" borderId="0" xfId="0" applyFont="1" applyFill="1" applyAlignment="1"/>
    <xf numFmtId="0" fontId="138" fillId="0" borderId="0" xfId="0" applyFont="1" applyFill="1" applyAlignment="1">
      <alignment vertical="center"/>
    </xf>
    <xf numFmtId="166" fontId="140" fillId="0" borderId="0" xfId="0" applyNumberFormat="1" applyFont="1" applyFill="1"/>
    <xf numFmtId="0" fontId="140" fillId="0" borderId="0" xfId="0" applyFont="1" applyFill="1"/>
    <xf numFmtId="166" fontId="133" fillId="0" borderId="0" xfId="0" applyNumberFormat="1" applyFont="1" applyFill="1"/>
    <xf numFmtId="0" fontId="141" fillId="0" borderId="0" xfId="0" applyFont="1"/>
    <xf numFmtId="0" fontId="141" fillId="0" borderId="0" xfId="0" applyFont="1" applyFill="1"/>
    <xf numFmtId="0" fontId="26" fillId="26" borderId="16" xfId="0" applyFont="1" applyFill="1" applyBorder="1"/>
    <xf numFmtId="0" fontId="26" fillId="26" borderId="14" xfId="0" applyFont="1" applyFill="1" applyBorder="1"/>
    <xf numFmtId="0" fontId="26" fillId="26" borderId="17" xfId="0" applyFont="1" applyFill="1" applyBorder="1"/>
    <xf numFmtId="0" fontId="26" fillId="26" borderId="0" xfId="0" applyFont="1" applyFill="1"/>
    <xf numFmtId="0" fontId="26" fillId="26" borderId="18" xfId="0" applyFont="1" applyFill="1" applyBorder="1"/>
    <xf numFmtId="0" fontId="26" fillId="26" borderId="0" xfId="0" applyFont="1" applyFill="1" applyBorder="1"/>
    <xf numFmtId="0" fontId="26" fillId="26" borderId="19" xfId="0" applyFont="1" applyFill="1" applyBorder="1"/>
    <xf numFmtId="0" fontId="28" fillId="26" borderId="18" xfId="0" applyFont="1" applyFill="1" applyBorder="1"/>
    <xf numFmtId="0" fontId="28" fillId="26" borderId="0" xfId="0" applyFont="1" applyFill="1" applyBorder="1"/>
    <xf numFmtId="0" fontId="29" fillId="26" borderId="18" xfId="0" applyFont="1" applyFill="1" applyBorder="1"/>
    <xf numFmtId="0" fontId="29" fillId="26" borderId="0" xfId="0" applyFont="1" applyFill="1" applyBorder="1"/>
    <xf numFmtId="0" fontId="27" fillId="26" borderId="0" xfId="0" applyFont="1" applyFill="1" applyBorder="1"/>
    <xf numFmtId="0" fontId="31" fillId="26" borderId="0" xfId="106" applyFont="1" applyFill="1" applyBorder="1" applyAlignment="1" applyProtection="1"/>
    <xf numFmtId="0" fontId="32" fillId="26" borderId="18" xfId="0" applyFont="1" applyFill="1" applyBorder="1"/>
    <xf numFmtId="0" fontId="32" fillId="26" borderId="0" xfId="0" applyFont="1" applyFill="1" applyBorder="1"/>
    <xf numFmtId="0" fontId="32" fillId="26" borderId="19" xfId="0" applyFont="1" applyFill="1" applyBorder="1"/>
    <xf numFmtId="0" fontId="32" fillId="26" borderId="0" xfId="0" applyFont="1" applyFill="1"/>
    <xf numFmtId="0" fontId="144" fillId="26" borderId="0" xfId="106" applyFont="1" applyFill="1" applyBorder="1" applyAlignment="1" applyProtection="1"/>
    <xf numFmtId="0" fontId="33" fillId="26" borderId="0" xfId="0" applyFont="1" applyFill="1" applyBorder="1"/>
    <xf numFmtId="0" fontId="31" fillId="26" borderId="18" xfId="106" applyFont="1" applyFill="1" applyBorder="1" applyAlignment="1" applyProtection="1"/>
    <xf numFmtId="0" fontId="33" fillId="26" borderId="18" xfId="0" applyFont="1" applyFill="1" applyBorder="1" applyAlignment="1">
      <alignment horizontal="center" vertical="top"/>
    </xf>
    <xf numFmtId="0" fontId="33" fillId="26" borderId="19" xfId="0" applyFont="1" applyFill="1" applyBorder="1" applyAlignment="1">
      <alignment horizontal="right" vertical="top"/>
    </xf>
    <xf numFmtId="0" fontId="36" fillId="26" borderId="0" xfId="0" applyFont="1" applyFill="1" applyBorder="1"/>
    <xf numFmtId="0" fontId="26" fillId="26" borderId="20" xfId="0" applyFont="1" applyFill="1" applyBorder="1"/>
    <xf numFmtId="0" fontId="26" fillId="26" borderId="21" xfId="0" applyFont="1" applyFill="1" applyBorder="1"/>
    <xf numFmtId="0" fontId="26" fillId="26" borderId="22" xfId="0" applyFont="1" applyFill="1" applyBorder="1"/>
    <xf numFmtId="0" fontId="143" fillId="0" borderId="0" xfId="0" applyFont="1"/>
    <xf numFmtId="0" fontId="31" fillId="26" borderId="0" xfId="106" applyFont="1" applyFill="1" applyBorder="1" applyAlignment="1" applyProtection="1">
      <alignment horizontal="center"/>
    </xf>
    <xf numFmtId="0" fontId="33" fillId="26" borderId="0" xfId="0" applyFont="1" applyFill="1" applyBorder="1" applyAlignment="1">
      <alignment horizontal="center"/>
    </xf>
    <xf numFmtId="0" fontId="144" fillId="26" borderId="19" xfId="106" applyFont="1" applyFill="1" applyBorder="1" applyAlignment="1" applyProtection="1">
      <alignment horizontal="right"/>
    </xf>
    <xf numFmtId="0" fontId="144" fillId="26" borderId="18" xfId="106" applyFont="1" applyFill="1" applyBorder="1" applyAlignment="1" applyProtection="1"/>
    <xf numFmtId="0" fontId="148" fillId="26" borderId="0" xfId="0" applyFont="1" applyFill="1" applyBorder="1"/>
    <xf numFmtId="0" fontId="145" fillId="0" borderId="0" xfId="321" applyFont="1" applyFill="1" applyAlignment="1">
      <alignment horizontal="center" vertical="center"/>
    </xf>
    <xf numFmtId="0" fontId="149" fillId="0" borderId="0" xfId="321" applyFont="1" applyFill="1" applyAlignment="1">
      <alignment horizontal="center" vertical="center"/>
    </xf>
    <xf numFmtId="0" fontId="151" fillId="27" borderId="23" xfId="0" applyFont="1" applyFill="1" applyBorder="1" applyAlignment="1">
      <alignment horizontal="center"/>
    </xf>
    <xf numFmtId="169" fontId="151" fillId="27" borderId="23" xfId="0" applyNumberFormat="1" applyFont="1" applyFill="1" applyBorder="1" applyAlignment="1">
      <alignment horizontal="center"/>
    </xf>
    <xf numFmtId="169" fontId="151" fillId="27" borderId="24" xfId="0" applyNumberFormat="1" applyFont="1" applyFill="1" applyBorder="1" applyAlignment="1">
      <alignment horizontal="center"/>
    </xf>
    <xf numFmtId="169" fontId="151" fillId="27" borderId="25" xfId="0" applyNumberFormat="1" applyFont="1" applyFill="1" applyBorder="1" applyAlignment="1">
      <alignment horizontal="center"/>
    </xf>
    <xf numFmtId="169" fontId="151" fillId="27" borderId="24" xfId="0" applyNumberFormat="1" applyFont="1" applyFill="1" applyBorder="1" applyAlignment="1">
      <alignment horizontal="center" vertical="center"/>
    </xf>
    <xf numFmtId="0" fontId="151" fillId="27" borderId="24" xfId="0" applyFont="1" applyFill="1" applyBorder="1" applyAlignment="1">
      <alignment horizontal="center" vertical="center"/>
    </xf>
    <xf numFmtId="0" fontId="151" fillId="27" borderId="24" xfId="0" applyFont="1" applyFill="1" applyBorder="1" applyAlignment="1">
      <alignment horizontal="center" wrapText="1"/>
    </xf>
    <xf numFmtId="169" fontId="151" fillId="27" borderId="26" xfId="0" applyNumberFormat="1" applyFont="1" applyFill="1" applyBorder="1" applyAlignment="1">
      <alignment horizontal="center"/>
    </xf>
    <xf numFmtId="0" fontId="154" fillId="0" borderId="0" xfId="0" applyFont="1"/>
    <xf numFmtId="0" fontId="157" fillId="0" borderId="0" xfId="0" applyFont="1" applyBorder="1"/>
    <xf numFmtId="0" fontId="159" fillId="0" borderId="27" xfId="0" applyFont="1" applyFill="1" applyBorder="1"/>
    <xf numFmtId="0" fontId="159" fillId="0" borderId="0" xfId="0" quotePrefix="1" applyFont="1" applyFill="1" applyBorder="1" applyAlignment="1">
      <alignment horizontal="center"/>
    </xf>
    <xf numFmtId="0" fontId="159" fillId="0" borderId="0" xfId="0" applyFont="1" applyFill="1" applyBorder="1" applyAlignment="1">
      <alignment horizontal="center"/>
    </xf>
    <xf numFmtId="0" fontId="157" fillId="0" borderId="0" xfId="0" applyFont="1" applyFill="1" applyBorder="1"/>
    <xf numFmtId="0" fontId="158" fillId="0" borderId="0" xfId="0" applyFont="1" applyFill="1" applyBorder="1"/>
    <xf numFmtId="0" fontId="158" fillId="0" borderId="0" xfId="0" applyFont="1" applyBorder="1"/>
    <xf numFmtId="16" fontId="216" fillId="29" borderId="8" xfId="0" applyNumberFormat="1" applyFont="1" applyFill="1" applyBorder="1" applyAlignment="1">
      <alignment horizontal="center" vertical="center"/>
    </xf>
    <xf numFmtId="16" fontId="217" fillId="29" borderId="8" xfId="0" applyNumberFormat="1" applyFont="1" applyFill="1" applyBorder="1" applyAlignment="1">
      <alignment horizontal="center" vertical="center"/>
    </xf>
    <xf numFmtId="16" fontId="217" fillId="29" borderId="8" xfId="322" quotePrefix="1" applyNumberFormat="1" applyFont="1" applyFill="1" applyBorder="1" applyAlignment="1">
      <alignment horizontal="center" vertical="center"/>
    </xf>
    <xf numFmtId="0" fontId="217" fillId="0" borderId="0" xfId="0" applyFont="1"/>
    <xf numFmtId="0" fontId="217" fillId="0" borderId="0" xfId="0" applyFont="1" applyFill="1" applyBorder="1" applyAlignment="1" applyProtection="1">
      <alignment horizontal="left"/>
      <protection hidden="1"/>
    </xf>
    <xf numFmtId="0" fontId="217" fillId="0" borderId="0" xfId="0" applyFont="1" applyFill="1"/>
    <xf numFmtId="0" fontId="218" fillId="29" borderId="0" xfId="236" applyFont="1" applyFill="1" applyAlignment="1" applyProtection="1">
      <alignment vertical="center"/>
      <protection hidden="1"/>
    </xf>
    <xf numFmtId="0" fontId="219" fillId="0" borderId="0" xfId="0" applyFont="1"/>
    <xf numFmtId="0" fontId="219" fillId="0" borderId="0" xfId="0" applyFont="1" applyAlignment="1">
      <alignment horizontal="centerContinuous"/>
    </xf>
    <xf numFmtId="0" fontId="220" fillId="0" borderId="0" xfId="0" applyFont="1" applyAlignment="1">
      <alignment horizontal="center"/>
    </xf>
    <xf numFmtId="0" fontId="221" fillId="0" borderId="0" xfId="0" applyFont="1" applyAlignment="1">
      <alignment horizontal="left"/>
    </xf>
    <xf numFmtId="0" fontId="220" fillId="0" borderId="0" xfId="0" applyFont="1" applyAlignment="1">
      <alignment horizontal="centerContinuous"/>
    </xf>
    <xf numFmtId="0" fontId="220" fillId="0" borderId="0" xfId="0" applyFont="1" applyFill="1" applyAlignment="1">
      <alignment horizontal="centerContinuous"/>
    </xf>
    <xf numFmtId="0" fontId="222" fillId="0" borderId="0" xfId="198" applyFont="1" applyAlignment="1">
      <alignment horizontal="left" vertical="top" wrapText="1"/>
    </xf>
    <xf numFmtId="0" fontId="222" fillId="0" borderId="0" xfId="198" applyFont="1" applyAlignment="1">
      <alignment horizontal="left" vertical="center" wrapText="1"/>
    </xf>
    <xf numFmtId="166" fontId="223" fillId="0" borderId="0" xfId="198" applyNumberFormat="1" applyFont="1" applyBorder="1" applyAlignment="1">
      <alignment horizontal="center" vertical="center"/>
    </xf>
    <xf numFmtId="16" fontId="161" fillId="0" borderId="0" xfId="298" applyNumberFormat="1" applyFont="1" applyFill="1" applyBorder="1" applyAlignment="1">
      <alignment horizontal="center" vertical="center"/>
    </xf>
    <xf numFmtId="16" fontId="4" fillId="0" borderId="0" xfId="298" applyNumberFormat="1" applyFont="1" applyFill="1" applyBorder="1" applyAlignment="1">
      <alignment horizontal="center" vertical="center"/>
    </xf>
    <xf numFmtId="173" fontId="218" fillId="0" borderId="0" xfId="0" applyNumberFormat="1" applyFont="1" applyFill="1" applyBorder="1" applyAlignment="1">
      <alignment horizontal="center" vertical="center"/>
    </xf>
    <xf numFmtId="0" fontId="218" fillId="0" borderId="0" xfId="0" applyFont="1" applyFill="1" applyBorder="1" applyAlignment="1">
      <alignment horizontal="center" vertical="center"/>
    </xf>
    <xf numFmtId="166" fontId="218" fillId="0" borderId="0" xfId="0" applyNumberFormat="1" applyFont="1" applyFill="1" applyBorder="1" applyAlignment="1">
      <alignment horizontal="center" vertical="center"/>
    </xf>
    <xf numFmtId="173" fontId="218" fillId="0" borderId="0" xfId="0" applyNumberFormat="1" applyFont="1" applyFill="1" applyBorder="1" applyAlignment="1">
      <alignment vertical="center"/>
    </xf>
    <xf numFmtId="16" fontId="218" fillId="0" borderId="0" xfId="0" applyNumberFormat="1" applyFont="1" applyFill="1" applyBorder="1" applyAlignment="1">
      <alignment horizontal="center"/>
    </xf>
    <xf numFmtId="175" fontId="218" fillId="0" borderId="0" xfId="0" applyNumberFormat="1" applyFont="1" applyFill="1" applyBorder="1" applyAlignment="1">
      <alignment horizontal="center" vertical="center"/>
    </xf>
    <xf numFmtId="16" fontId="218" fillId="0" borderId="0" xfId="0" applyNumberFormat="1" applyFont="1" applyFill="1" applyBorder="1" applyAlignment="1">
      <alignment horizontal="center" vertical="center"/>
    </xf>
    <xf numFmtId="174" fontId="218" fillId="0" borderId="0" xfId="0" applyNumberFormat="1" applyFont="1" applyFill="1" applyBorder="1" applyAlignment="1">
      <alignment horizontal="center" vertical="center"/>
    </xf>
    <xf numFmtId="201" fontId="218" fillId="0" borderId="0" xfId="0" applyNumberFormat="1" applyFont="1" applyFill="1" applyBorder="1" applyAlignment="1">
      <alignment horizontal="center" vertical="center"/>
    </xf>
    <xf numFmtId="0" fontId="218" fillId="0" borderId="0" xfId="0" applyFont="1" applyFill="1"/>
    <xf numFmtId="0" fontId="218" fillId="0" borderId="0" xfId="0" applyFont="1"/>
    <xf numFmtId="169" fontId="218" fillId="0" borderId="0" xfId="0" applyNumberFormat="1" applyFont="1" applyFill="1" applyBorder="1" applyAlignment="1">
      <alignment horizontal="center"/>
    </xf>
    <xf numFmtId="0" fontId="150" fillId="0" borderId="0" xfId="0" applyFont="1" applyBorder="1"/>
    <xf numFmtId="0" fontId="150" fillId="0" borderId="0" xfId="0" applyFont="1" applyBorder="1" applyAlignment="1">
      <alignment horizontal="center"/>
    </xf>
    <xf numFmtId="0" fontId="150" fillId="0" borderId="0" xfId="0" applyFont="1"/>
    <xf numFmtId="0" fontId="218" fillId="30" borderId="28" xfId="236" applyFont="1" applyFill="1" applyBorder="1" applyAlignment="1" applyProtection="1">
      <alignment horizontal="center" vertical="center"/>
      <protection hidden="1"/>
    </xf>
    <xf numFmtId="0" fontId="218" fillId="0" borderId="0" xfId="236" applyFont="1" applyFill="1" applyAlignment="1" applyProtection="1">
      <alignment vertical="center"/>
      <protection hidden="1"/>
    </xf>
    <xf numFmtId="0" fontId="218" fillId="0" borderId="0" xfId="236" applyFont="1" applyFill="1" applyBorder="1" applyAlignment="1" applyProtection="1">
      <alignment vertical="center"/>
      <protection hidden="1"/>
    </xf>
    <xf numFmtId="0" fontId="218" fillId="0" borderId="0" xfId="0" applyFont="1" applyBorder="1"/>
    <xf numFmtId="16" fontId="224" fillId="0" borderId="0" xfId="0" applyNumberFormat="1" applyFont="1" applyFill="1" applyBorder="1" applyAlignment="1">
      <alignment horizontal="center"/>
    </xf>
    <xf numFmtId="16" fontId="224" fillId="0" borderId="0" xfId="0" applyNumberFormat="1" applyFont="1" applyFill="1" applyBorder="1" applyAlignment="1">
      <alignment horizontal="center" vertical="center"/>
    </xf>
    <xf numFmtId="0" fontId="224" fillId="0" borderId="0" xfId="0" applyFont="1" applyFill="1"/>
    <xf numFmtId="16" fontId="218" fillId="0" borderId="0" xfId="0" applyNumberFormat="1" applyFont="1" applyBorder="1" applyAlignment="1">
      <alignment horizontal="center"/>
    </xf>
    <xf numFmtId="0" fontId="218" fillId="0" borderId="0" xfId="0" applyFont="1" applyBorder="1" applyAlignment="1">
      <alignment horizontal="center"/>
    </xf>
    <xf numFmtId="200" fontId="218" fillId="0" borderId="0" xfId="0" applyNumberFormat="1" applyFont="1" applyBorder="1" applyAlignment="1">
      <alignment horizontal="center"/>
    </xf>
    <xf numFmtId="167" fontId="218" fillId="29" borderId="29" xfId="236" applyNumberFormat="1" applyFont="1" applyFill="1" applyBorder="1" applyAlignment="1" applyProtection="1">
      <alignment horizontal="center" vertical="center"/>
      <protection hidden="1"/>
    </xf>
    <xf numFmtId="167" fontId="218" fillId="29" borderId="30" xfId="236" applyNumberFormat="1" applyFont="1" applyFill="1" applyBorder="1" applyAlignment="1" applyProtection="1">
      <alignment horizontal="center" vertical="center"/>
      <protection hidden="1"/>
    </xf>
    <xf numFmtId="167" fontId="225" fillId="29" borderId="29" xfId="236" applyNumberFormat="1" applyFont="1" applyFill="1" applyBorder="1" applyAlignment="1" applyProtection="1">
      <alignment horizontal="center" vertical="center"/>
      <protection hidden="1"/>
    </xf>
    <xf numFmtId="167" fontId="225" fillId="29" borderId="30" xfId="236" applyNumberFormat="1" applyFont="1" applyFill="1" applyBorder="1" applyAlignment="1" applyProtection="1">
      <alignment horizontal="center" vertical="center"/>
      <protection hidden="1"/>
    </xf>
    <xf numFmtId="0" fontId="162" fillId="0" borderId="0" xfId="0" applyFont="1" applyAlignment="1">
      <alignment vertical="center"/>
    </xf>
    <xf numFmtId="0" fontId="226" fillId="0" borderId="0" xfId="0" applyFont="1"/>
    <xf numFmtId="0" fontId="151" fillId="27" borderId="31" xfId="0" applyFont="1" applyFill="1" applyBorder="1" applyAlignment="1">
      <alignment horizontal="center" vertical="center"/>
    </xf>
    <xf numFmtId="0" fontId="151" fillId="27" borderId="31" xfId="0" applyFont="1" applyFill="1" applyBorder="1" applyAlignment="1">
      <alignment horizontal="center"/>
    </xf>
    <xf numFmtId="169" fontId="151" fillId="27" borderId="31" xfId="0" applyNumberFormat="1" applyFont="1" applyFill="1" applyBorder="1" applyAlignment="1">
      <alignment horizontal="center"/>
    </xf>
    <xf numFmtId="169" fontId="151" fillId="27" borderId="31" xfId="0" applyNumberFormat="1" applyFont="1" applyFill="1" applyBorder="1" applyAlignment="1"/>
    <xf numFmtId="169" fontId="151" fillId="27" borderId="32" xfId="0" applyNumberFormat="1" applyFont="1" applyFill="1" applyBorder="1" applyAlignment="1">
      <alignment horizontal="center"/>
    </xf>
    <xf numFmtId="169" fontId="151" fillId="27" borderId="31" xfId="0" applyNumberFormat="1" applyFont="1" applyFill="1" applyBorder="1" applyAlignment="1">
      <alignment vertical="center"/>
    </xf>
    <xf numFmtId="169" fontId="151" fillId="27" borderId="31" xfId="0" applyNumberFormat="1" applyFont="1" applyFill="1" applyBorder="1" applyAlignment="1">
      <alignment horizontal="center" vertical="center"/>
    </xf>
    <xf numFmtId="169" fontId="151" fillId="27" borderId="33" xfId="0" applyNumberFormat="1" applyFont="1" applyFill="1" applyBorder="1" applyAlignment="1">
      <alignment horizontal="center"/>
    </xf>
    <xf numFmtId="16" fontId="142" fillId="0" borderId="0" xfId="0" applyNumberFormat="1" applyFont="1" applyFill="1" applyBorder="1" applyAlignment="1">
      <alignment horizontal="center"/>
    </xf>
    <xf numFmtId="16" fontId="132" fillId="0" borderId="0" xfId="0" applyNumberFormat="1" applyFont="1" applyFill="1" applyBorder="1" applyAlignment="1">
      <alignment horizontal="center" vertical="center" wrapText="1"/>
    </xf>
    <xf numFmtId="0" fontId="164" fillId="0" borderId="0" xfId="321" applyFont="1" applyFill="1" applyBorder="1" applyAlignment="1">
      <alignment vertical="center"/>
    </xf>
    <xf numFmtId="167" fontId="165" fillId="0" borderId="0" xfId="321" applyNumberFormat="1" applyFont="1" applyFill="1" applyBorder="1" applyAlignment="1">
      <alignment horizontal="center" vertical="center"/>
    </xf>
    <xf numFmtId="0" fontId="166" fillId="0" borderId="0" xfId="321" applyFont="1" applyFill="1"/>
    <xf numFmtId="0" fontId="227" fillId="0" borderId="0" xfId="321" applyFont="1" applyFill="1" applyBorder="1" applyAlignment="1"/>
    <xf numFmtId="0" fontId="228" fillId="0" borderId="0" xfId="106" applyFont="1" applyAlignment="1" applyProtection="1"/>
    <xf numFmtId="167" fontId="225" fillId="29" borderId="34" xfId="236" applyNumberFormat="1" applyFont="1" applyFill="1" applyBorder="1" applyAlignment="1" applyProtection="1">
      <alignment horizontal="center" vertical="center"/>
      <protection hidden="1"/>
    </xf>
    <xf numFmtId="0" fontId="229" fillId="0" borderId="0" xfId="0" applyFont="1"/>
    <xf numFmtId="0" fontId="230" fillId="0" borderId="0" xfId="0" applyFont="1" applyBorder="1"/>
    <xf numFmtId="0" fontId="231" fillId="0" borderId="0" xfId="0" applyFont="1" applyBorder="1"/>
    <xf numFmtId="0" fontId="190" fillId="0" borderId="0" xfId="0" applyFont="1"/>
    <xf numFmtId="166" fontId="191" fillId="0" borderId="0" xfId="0" applyNumberFormat="1" applyFont="1" applyAlignment="1">
      <alignment horizontal="center"/>
    </xf>
    <xf numFmtId="166" fontId="191" fillId="0" borderId="0" xfId="0" applyNumberFormat="1" applyFont="1" applyAlignment="1">
      <alignment horizontal="left"/>
    </xf>
    <xf numFmtId="0" fontId="232" fillId="26" borderId="0" xfId="106" quotePrefix="1" applyFont="1" applyFill="1" applyBorder="1" applyAlignment="1" applyProtection="1">
      <alignment horizontal="left"/>
    </xf>
    <xf numFmtId="0" fontId="228" fillId="0" borderId="0" xfId="106" applyFont="1" applyFill="1" applyAlignment="1" applyProtection="1">
      <alignment vertical="center"/>
      <protection hidden="1"/>
    </xf>
    <xf numFmtId="0" fontId="228" fillId="0" borderId="0" xfId="106" applyFont="1" applyAlignment="1" applyProtection="1">
      <alignment horizontal="left"/>
    </xf>
    <xf numFmtId="0" fontId="228" fillId="0" borderId="0" xfId="106" applyFont="1" applyFill="1" applyAlignment="1" applyProtection="1"/>
    <xf numFmtId="0" fontId="228" fillId="0" borderId="0" xfId="106" applyFont="1" applyFill="1" applyBorder="1" applyAlignment="1" applyProtection="1">
      <protection hidden="1"/>
    </xf>
    <xf numFmtId="0" fontId="233" fillId="28" borderId="0" xfId="323" applyFont="1" applyFill="1" applyBorder="1" applyAlignment="1"/>
    <xf numFmtId="206" fontId="233" fillId="28" borderId="0" xfId="323" applyNumberFormat="1" applyFont="1" applyFill="1" applyBorder="1" applyAlignment="1">
      <alignment horizontal="right" vertical="center"/>
    </xf>
    <xf numFmtId="0" fontId="233" fillId="28" borderId="0" xfId="323" applyFont="1" applyFill="1" applyBorder="1" applyAlignment="1">
      <alignment horizontal="center"/>
    </xf>
    <xf numFmtId="207" fontId="233" fillId="28" borderId="0" xfId="323" applyNumberFormat="1" applyFont="1" applyFill="1" applyBorder="1" applyAlignment="1">
      <alignment horizontal="center"/>
    </xf>
    <xf numFmtId="0" fontId="234" fillId="0" borderId="0" xfId="0" applyFont="1" applyBorder="1" applyAlignment="1">
      <alignment horizontal="center"/>
    </xf>
    <xf numFmtId="0" fontId="32" fillId="26" borderId="0" xfId="0" applyFont="1" applyFill="1" applyBorder="1" applyAlignment="1">
      <alignment horizontal="right"/>
    </xf>
    <xf numFmtId="0" fontId="232" fillId="26" borderId="0" xfId="106" applyFont="1" applyFill="1" applyBorder="1" applyAlignment="1" applyProtection="1">
      <alignment horizontal="right"/>
    </xf>
    <xf numFmtId="0" fontId="33" fillId="26" borderId="0" xfId="0" applyFont="1" applyFill="1" applyBorder="1" applyAlignment="1"/>
    <xf numFmtId="0" fontId="232" fillId="26" borderId="0" xfId="106" applyFont="1" applyFill="1" applyBorder="1" applyAlignment="1" applyProtection="1">
      <alignment horizontal="left"/>
    </xf>
    <xf numFmtId="0" fontId="232" fillId="26" borderId="0" xfId="106" applyFont="1" applyFill="1" applyBorder="1" applyAlignment="1" applyProtection="1"/>
    <xf numFmtId="0" fontId="33" fillId="26" borderId="0" xfId="0" applyFont="1" applyFill="1" applyBorder="1" applyAlignment="1">
      <alignment horizontal="right"/>
    </xf>
    <xf numFmtId="0" fontId="218" fillId="0" borderId="0" xfId="321" applyFont="1" applyFill="1" applyBorder="1" applyAlignment="1">
      <alignment horizontal="left" vertical="center"/>
    </xf>
    <xf numFmtId="167" fontId="218" fillId="0" borderId="0" xfId="321" applyNumberFormat="1" applyFont="1" applyFill="1" applyBorder="1" applyAlignment="1">
      <alignment horizontal="center" vertical="center"/>
    </xf>
    <xf numFmtId="0" fontId="43" fillId="0" borderId="0" xfId="0" applyFont="1" applyBorder="1" applyAlignment="1"/>
    <xf numFmtId="0" fontId="232" fillId="26" borderId="0" xfId="106" quotePrefix="1" applyFont="1" applyFill="1" applyBorder="1" applyAlignment="1" applyProtection="1"/>
    <xf numFmtId="0" fontId="4" fillId="29" borderId="0" xfId="0" applyFont="1" applyFill="1" applyAlignment="1" applyProtection="1">
      <alignment vertical="center"/>
      <protection hidden="1"/>
    </xf>
    <xf numFmtId="0" fontId="218" fillId="29" borderId="35" xfId="236" applyFont="1" applyFill="1" applyBorder="1" applyAlignment="1" applyProtection="1">
      <alignment vertical="center"/>
      <protection hidden="1"/>
    </xf>
    <xf numFmtId="0" fontId="218" fillId="29" borderId="36" xfId="236" applyFont="1" applyFill="1" applyBorder="1" applyAlignment="1" applyProtection="1">
      <alignment horizontal="right" vertical="center"/>
      <protection hidden="1"/>
    </xf>
    <xf numFmtId="170" fontId="218" fillId="29" borderId="37" xfId="236" applyNumberFormat="1" applyFont="1" applyFill="1" applyBorder="1" applyAlignment="1" applyProtection="1">
      <alignment horizontal="center" vertical="center"/>
      <protection hidden="1"/>
    </xf>
    <xf numFmtId="167" fontId="218" fillId="29" borderId="38" xfId="236" applyNumberFormat="1" applyFont="1" applyFill="1" applyBorder="1" applyAlignment="1" applyProtection="1">
      <alignment horizontal="center" vertical="center"/>
      <protection hidden="1"/>
    </xf>
    <xf numFmtId="20" fontId="218" fillId="29" borderId="39" xfId="236" quotePrefix="1" applyNumberFormat="1" applyFont="1" applyFill="1" applyBorder="1" applyAlignment="1" applyProtection="1">
      <alignment horizontal="center" vertical="center"/>
      <protection hidden="1"/>
    </xf>
    <xf numFmtId="20" fontId="218" fillId="29" borderId="37" xfId="236" applyNumberFormat="1" applyFont="1" applyFill="1" applyBorder="1" applyAlignment="1" applyProtection="1">
      <alignment horizontal="center" vertical="center"/>
      <protection hidden="1"/>
    </xf>
    <xf numFmtId="20" fontId="218" fillId="29" borderId="39" xfId="236" applyNumberFormat="1" applyFont="1" applyFill="1" applyBorder="1" applyAlignment="1" applyProtection="1">
      <alignment horizontal="center" vertical="center"/>
      <protection hidden="1"/>
    </xf>
    <xf numFmtId="167" fontId="218" fillId="29" borderId="37" xfId="236" applyNumberFormat="1" applyFont="1" applyFill="1" applyBorder="1" applyAlignment="1" applyProtection="1">
      <alignment horizontal="center" vertical="center"/>
      <protection hidden="1"/>
    </xf>
    <xf numFmtId="20" fontId="218" fillId="29" borderId="40" xfId="236" applyNumberFormat="1" applyFont="1" applyFill="1" applyBorder="1" applyAlignment="1" applyProtection="1">
      <alignment horizontal="center" vertical="center"/>
      <protection hidden="1"/>
    </xf>
    <xf numFmtId="0" fontId="218" fillId="29" borderId="41" xfId="236" applyFont="1" applyFill="1" applyBorder="1" applyAlignment="1" applyProtection="1">
      <alignment vertical="center"/>
      <protection hidden="1"/>
    </xf>
    <xf numFmtId="0" fontId="218" fillId="29" borderId="42" xfId="236" applyFont="1" applyFill="1" applyBorder="1" applyAlignment="1" applyProtection="1">
      <alignment horizontal="right" vertical="center"/>
      <protection hidden="1"/>
    </xf>
    <xf numFmtId="170" fontId="218" fillId="29" borderId="43" xfId="236" applyNumberFormat="1" applyFont="1" applyFill="1" applyBorder="1" applyAlignment="1" applyProtection="1">
      <alignment horizontal="center" vertical="center"/>
      <protection hidden="1"/>
    </xf>
    <xf numFmtId="167" fontId="218" fillId="29" borderId="36" xfId="236" applyNumberFormat="1" applyFont="1" applyFill="1" applyBorder="1" applyAlignment="1" applyProtection="1">
      <alignment horizontal="center" vertical="center"/>
      <protection hidden="1"/>
    </xf>
    <xf numFmtId="176" fontId="142" fillId="29" borderId="44" xfId="0" applyNumberFormat="1" applyFont="1" applyFill="1" applyBorder="1" applyAlignment="1">
      <alignment horizontal="center"/>
    </xf>
    <xf numFmtId="16" fontId="142" fillId="29" borderId="45" xfId="0" applyNumberFormat="1" applyFont="1" applyFill="1" applyBorder="1" applyAlignment="1">
      <alignment horizontal="center"/>
    </xf>
    <xf numFmtId="16" fontId="142" fillId="29" borderId="46" xfId="0" applyNumberFormat="1" applyFont="1" applyFill="1" applyBorder="1" applyAlignment="1">
      <alignment horizontal="center"/>
    </xf>
    <xf numFmtId="16" fontId="217" fillId="29" borderId="8" xfId="0" applyNumberFormat="1" applyFont="1" applyFill="1" applyBorder="1" applyAlignment="1">
      <alignment horizontal="center"/>
    </xf>
    <xf numFmtId="16" fontId="217" fillId="29" borderId="47" xfId="0" applyNumberFormat="1" applyFont="1" applyFill="1" applyBorder="1" applyAlignment="1">
      <alignment horizontal="center"/>
    </xf>
    <xf numFmtId="16" fontId="235" fillId="29" borderId="48" xfId="0" applyNumberFormat="1" applyFont="1" applyFill="1" applyBorder="1" applyAlignment="1">
      <alignment horizontal="center"/>
    </xf>
    <xf numFmtId="16" fontId="218" fillId="29" borderId="49" xfId="0" applyNumberFormat="1" applyFont="1" applyFill="1" applyBorder="1" applyAlignment="1">
      <alignment horizontal="center"/>
    </xf>
    <xf numFmtId="16" fontId="218" fillId="29" borderId="50" xfId="0" applyNumberFormat="1" applyFont="1" applyFill="1" applyBorder="1" applyAlignment="1">
      <alignment horizontal="center"/>
    </xf>
    <xf numFmtId="0" fontId="217" fillId="29" borderId="0" xfId="0" applyFont="1" applyFill="1"/>
    <xf numFmtId="0" fontId="218" fillId="29" borderId="51" xfId="321" applyFont="1" applyFill="1" applyBorder="1" applyAlignment="1">
      <alignment horizontal="left" vertical="center"/>
    </xf>
    <xf numFmtId="167" fontId="218" fillId="29" borderId="8" xfId="321" applyNumberFormat="1" applyFont="1" applyFill="1" applyBorder="1" applyAlignment="1">
      <alignment horizontal="center" vertical="center"/>
    </xf>
    <xf numFmtId="0" fontId="149" fillId="29" borderId="0" xfId="321" applyFont="1" applyFill="1" applyAlignment="1">
      <alignment horizontal="center" vertical="center"/>
    </xf>
    <xf numFmtId="167" fontId="218" fillId="29" borderId="47" xfId="321" applyNumberFormat="1" applyFont="1" applyFill="1" applyBorder="1" applyAlignment="1">
      <alignment horizontal="center" vertical="center"/>
    </xf>
    <xf numFmtId="0" fontId="7" fillId="29" borderId="0" xfId="0" applyFont="1" applyFill="1"/>
    <xf numFmtId="0" fontId="154" fillId="29" borderId="0" xfId="0" applyFont="1" applyFill="1"/>
    <xf numFmtId="166" fontId="219" fillId="29" borderId="8" xfId="198" applyNumberFormat="1" applyFont="1" applyFill="1" applyBorder="1" applyAlignment="1">
      <alignment horizontal="center" vertical="center"/>
    </xf>
    <xf numFmtId="16" fontId="236" fillId="29" borderId="8" xfId="298" applyNumberFormat="1" applyFont="1" applyFill="1" applyBorder="1" applyAlignment="1">
      <alignment horizontal="center" vertical="center"/>
    </xf>
    <xf numFmtId="16" fontId="218" fillId="29" borderId="8" xfId="298" applyNumberFormat="1" applyFont="1" applyFill="1" applyBorder="1" applyAlignment="1">
      <alignment horizontal="center" vertical="center"/>
    </xf>
    <xf numFmtId="16" fontId="218" fillId="29" borderId="47" xfId="298" applyNumberFormat="1" applyFont="1" applyFill="1" applyBorder="1" applyAlignment="1">
      <alignment horizontal="center" vertical="center"/>
    </xf>
    <xf numFmtId="0" fontId="0" fillId="29" borderId="0" xfId="0" applyFill="1"/>
    <xf numFmtId="0" fontId="163" fillId="29" borderId="52" xfId="0" applyFont="1" applyFill="1" applyBorder="1" applyAlignment="1">
      <alignment horizontal="left" vertical="center"/>
    </xf>
    <xf numFmtId="172" fontId="18" fillId="29" borderId="52" xfId="0" applyNumberFormat="1" applyFont="1" applyFill="1" applyBorder="1" applyAlignment="1">
      <alignment horizontal="center" vertical="center"/>
    </xf>
    <xf numFmtId="169" fontId="7" fillId="29" borderId="8" xfId="0" applyNumberFormat="1" applyFont="1" applyFill="1" applyBorder="1" applyAlignment="1">
      <alignment horizontal="center"/>
    </xf>
    <xf numFmtId="169" fontId="7" fillId="29" borderId="47" xfId="0" applyNumberFormat="1" applyFont="1" applyFill="1" applyBorder="1" applyAlignment="1">
      <alignment horizontal="center"/>
    </xf>
    <xf numFmtId="199" fontId="18" fillId="29" borderId="52" xfId="0" applyNumberFormat="1" applyFont="1" applyFill="1" applyBorder="1" applyAlignment="1">
      <alignment horizontal="center" vertical="center"/>
    </xf>
    <xf numFmtId="0" fontId="233" fillId="29" borderId="53" xfId="323" applyFont="1" applyFill="1" applyBorder="1" applyAlignment="1">
      <alignment horizontal="left" vertical="center"/>
    </xf>
    <xf numFmtId="167" fontId="217" fillId="29" borderId="54" xfId="323" applyNumberFormat="1" applyFont="1" applyFill="1" applyBorder="1" applyAlignment="1">
      <alignment horizontal="center" vertical="center"/>
    </xf>
    <xf numFmtId="0" fontId="218" fillId="30" borderId="56" xfId="236" applyFont="1" applyFill="1" applyBorder="1" applyAlignment="1" applyProtection="1">
      <alignment horizontal="center" vertical="center"/>
      <protection hidden="1"/>
    </xf>
    <xf numFmtId="0" fontId="218" fillId="30" borderId="57" xfId="236" applyFont="1" applyFill="1" applyBorder="1" applyAlignment="1" applyProtection="1">
      <alignment horizontal="center" vertical="center" wrapText="1"/>
      <protection hidden="1"/>
    </xf>
    <xf numFmtId="0" fontId="163" fillId="29" borderId="58" xfId="0" applyFont="1" applyFill="1" applyBorder="1" applyAlignment="1">
      <alignment horizontal="left" vertical="center"/>
    </xf>
    <xf numFmtId="16" fontId="218" fillId="29" borderId="59" xfId="0" applyNumberFormat="1" applyFont="1" applyFill="1" applyBorder="1" applyAlignment="1">
      <alignment horizontal="center" vertical="center"/>
    </xf>
    <xf numFmtId="16" fontId="218" fillId="29" borderId="60" xfId="0" applyNumberFormat="1" applyFont="1" applyFill="1" applyBorder="1" applyAlignment="1">
      <alignment horizontal="center" vertical="center"/>
    </xf>
    <xf numFmtId="14" fontId="139" fillId="0" borderId="0" xfId="0" applyNumberFormat="1" applyFont="1" applyFill="1" applyAlignment="1"/>
    <xf numFmtId="0" fontId="237" fillId="0" borderId="0" xfId="0" applyFont="1" applyFill="1"/>
    <xf numFmtId="167" fontId="218" fillId="29" borderId="214" xfId="236" applyNumberFormat="1" applyFont="1" applyFill="1" applyBorder="1" applyAlignment="1" applyProtection="1">
      <alignment horizontal="center" vertical="center"/>
      <protection hidden="1"/>
    </xf>
    <xf numFmtId="0" fontId="218" fillId="30" borderId="61" xfId="236" applyFont="1" applyFill="1" applyBorder="1" applyAlignment="1" applyProtection="1">
      <alignment horizontal="center" vertical="center"/>
      <protection hidden="1"/>
    </xf>
    <xf numFmtId="0" fontId="218" fillId="30" borderId="0" xfId="236" applyFont="1" applyFill="1" applyBorder="1" applyAlignment="1" applyProtection="1">
      <alignment horizontal="center" vertical="center"/>
      <protection hidden="1"/>
    </xf>
    <xf numFmtId="16" fontId="217" fillId="29" borderId="47" xfId="322" quotePrefix="1" applyNumberFormat="1" applyFont="1" applyFill="1" applyBorder="1" applyAlignment="1">
      <alignment horizontal="center" vertical="center"/>
    </xf>
    <xf numFmtId="0" fontId="218" fillId="29" borderId="0" xfId="0" applyFont="1" applyFill="1"/>
    <xf numFmtId="0" fontId="167" fillId="29" borderId="0" xfId="0" applyFont="1" applyFill="1" applyAlignment="1">
      <alignment vertical="center"/>
    </xf>
    <xf numFmtId="0" fontId="224" fillId="29" borderId="0" xfId="0" applyFont="1" applyFill="1"/>
    <xf numFmtId="174" fontId="218" fillId="29" borderId="62" xfId="0" applyNumberFormat="1" applyFont="1" applyFill="1" applyBorder="1" applyAlignment="1">
      <alignment horizontal="center" vertical="center"/>
    </xf>
    <xf numFmtId="193" fontId="218" fillId="29" borderId="60" xfId="0" applyNumberFormat="1" applyFont="1" applyFill="1" applyBorder="1" applyAlignment="1">
      <alignment horizontal="center" vertical="center"/>
    </xf>
    <xf numFmtId="174" fontId="218" fillId="29" borderId="63" xfId="0" applyNumberFormat="1" applyFont="1" applyFill="1" applyBorder="1" applyAlignment="1">
      <alignment horizontal="center" vertical="center"/>
    </xf>
    <xf numFmtId="193" fontId="218" fillId="29" borderId="59" xfId="0" applyNumberFormat="1" applyFont="1" applyFill="1" applyBorder="1" applyAlignment="1">
      <alignment horizontal="center" vertical="center"/>
    </xf>
    <xf numFmtId="0" fontId="219" fillId="0" borderId="0" xfId="0" applyFont="1" applyBorder="1"/>
    <xf numFmtId="0" fontId="219" fillId="0" borderId="0" xfId="0" applyFont="1" applyAlignment="1">
      <alignment horizontal="center"/>
    </xf>
    <xf numFmtId="0" fontId="142" fillId="29" borderId="64" xfId="0" applyFont="1" applyFill="1" applyBorder="1" applyAlignment="1"/>
    <xf numFmtId="15" fontId="7" fillId="0" borderId="0" xfId="0" applyNumberFormat="1" applyFont="1" applyBorder="1" applyAlignment="1">
      <alignment horizontal="center"/>
    </xf>
    <xf numFmtId="14" fontId="7" fillId="0" borderId="0" xfId="0" applyNumberFormat="1" applyFont="1" applyFill="1" applyBorder="1" applyAlignment="1" applyProtection="1">
      <alignment vertical="center"/>
      <protection hidden="1"/>
    </xf>
    <xf numFmtId="166" fontId="217" fillId="29" borderId="65" xfId="0" applyNumberFormat="1" applyFont="1" applyFill="1" applyBorder="1" applyAlignment="1">
      <alignment horizontal="center" vertical="center"/>
    </xf>
    <xf numFmtId="166" fontId="217" fillId="29" borderId="59" xfId="0" applyNumberFormat="1" applyFont="1" applyFill="1" applyBorder="1" applyAlignment="1">
      <alignment horizontal="center" vertical="center"/>
    </xf>
    <xf numFmtId="199" fontId="18" fillId="29" borderId="58" xfId="0" applyNumberFormat="1" applyFont="1" applyFill="1" applyBorder="1" applyAlignment="1">
      <alignment horizontal="center" vertical="center"/>
    </xf>
    <xf numFmtId="0" fontId="141" fillId="29" borderId="0" xfId="0" applyFont="1" applyFill="1"/>
    <xf numFmtId="0" fontId="73" fillId="0" borderId="0" xfId="106" applyAlignment="1" applyProtection="1"/>
    <xf numFmtId="0" fontId="167" fillId="29" borderId="0" xfId="0" applyFont="1" applyFill="1"/>
    <xf numFmtId="167" fontId="218" fillId="29" borderId="59" xfId="321" applyNumberFormat="1" applyFont="1" applyFill="1" applyBorder="1" applyAlignment="1">
      <alignment horizontal="center" vertical="center"/>
    </xf>
    <xf numFmtId="167" fontId="218" fillId="29" borderId="66" xfId="321" applyNumberFormat="1" applyFont="1" applyFill="1" applyBorder="1" applyAlignment="1">
      <alignment horizontal="center" vertical="center"/>
    </xf>
    <xf numFmtId="174" fontId="218" fillId="29" borderId="51" xfId="0" applyNumberFormat="1" applyFont="1" applyFill="1" applyBorder="1" applyAlignment="1">
      <alignment horizontal="center" vertical="center"/>
    </xf>
    <xf numFmtId="0" fontId="233" fillId="31" borderId="65" xfId="323" applyFont="1" applyFill="1" applyBorder="1" applyAlignment="1">
      <alignment horizontal="center" vertical="center" wrapText="1"/>
    </xf>
    <xf numFmtId="169" fontId="18" fillId="29" borderId="8" xfId="0" quotePrefix="1" applyNumberFormat="1" applyFont="1" applyFill="1" applyBorder="1" applyAlignment="1">
      <alignment horizontal="center" vertical="center"/>
    </xf>
    <xf numFmtId="0" fontId="13" fillId="0" borderId="0" xfId="0" applyFont="1" applyBorder="1" applyAlignment="1"/>
    <xf numFmtId="0" fontId="15" fillId="0" borderId="0" xfId="0" applyFont="1" applyBorder="1" applyAlignment="1"/>
    <xf numFmtId="0" fontId="43" fillId="0" borderId="0" xfId="0" applyFont="1" applyFill="1" applyBorder="1" applyAlignment="1"/>
    <xf numFmtId="0" fontId="43" fillId="0" borderId="14" xfId="0" applyFont="1" applyBorder="1" applyAlignment="1"/>
    <xf numFmtId="0" fontId="15" fillId="0" borderId="21" xfId="0" applyFont="1" applyBorder="1" applyAlignment="1"/>
    <xf numFmtId="0" fontId="163" fillId="29" borderId="67" xfId="0" applyFont="1" applyFill="1" applyBorder="1" applyAlignment="1">
      <alignment horizontal="left" vertical="center"/>
    </xf>
    <xf numFmtId="199" fontId="18" fillId="29" borderId="67" xfId="0" applyNumberFormat="1" applyFont="1" applyFill="1" applyBorder="1" applyAlignment="1">
      <alignment horizontal="center" vertical="center"/>
    </xf>
    <xf numFmtId="172" fontId="18" fillId="29" borderId="67" xfId="0" applyNumberFormat="1" applyFont="1" applyFill="1" applyBorder="1" applyAlignment="1">
      <alignment horizontal="center" vertical="center"/>
    </xf>
    <xf numFmtId="172" fontId="18" fillId="29" borderId="58" xfId="0" applyNumberFormat="1" applyFont="1" applyFill="1" applyBorder="1" applyAlignment="1">
      <alignment horizontal="center" vertical="center"/>
    </xf>
    <xf numFmtId="0" fontId="218" fillId="29" borderId="63" xfId="321" applyFont="1" applyFill="1" applyBorder="1" applyAlignment="1">
      <alignment horizontal="left" vertical="center"/>
    </xf>
    <xf numFmtId="0" fontId="196" fillId="29" borderId="0" xfId="0" applyFont="1" applyFill="1"/>
    <xf numFmtId="0" fontId="196" fillId="29" borderId="0" xfId="0" applyFont="1" applyFill="1" applyBorder="1"/>
    <xf numFmtId="202" fontId="218" fillId="29" borderId="8" xfId="0" applyNumberFormat="1" applyFont="1" applyFill="1" applyBorder="1" applyAlignment="1">
      <alignment horizontal="center" vertical="center"/>
    </xf>
    <xf numFmtId="16" fontId="218" fillId="29" borderId="8" xfId="0" applyNumberFormat="1" applyFont="1" applyFill="1" applyBorder="1" applyAlignment="1">
      <alignment horizontal="center" vertical="center"/>
    </xf>
    <xf numFmtId="16" fontId="218" fillId="29" borderId="47" xfId="0" applyNumberFormat="1" applyFont="1" applyFill="1" applyBorder="1" applyAlignment="1">
      <alignment horizontal="center" vertical="center"/>
    </xf>
    <xf numFmtId="193" fontId="218" fillId="29" borderId="8" xfId="0" applyNumberFormat="1" applyFont="1" applyFill="1" applyBorder="1" applyAlignment="1">
      <alignment horizontal="center" vertical="center"/>
    </xf>
    <xf numFmtId="16" fontId="218" fillId="29" borderId="66" xfId="0" applyNumberFormat="1" applyFont="1" applyFill="1" applyBorder="1" applyAlignment="1">
      <alignment horizontal="center" vertical="center"/>
    </xf>
    <xf numFmtId="16" fontId="218" fillId="29" borderId="68" xfId="0" applyNumberFormat="1" applyFont="1" applyFill="1" applyBorder="1" applyAlignment="1">
      <alignment horizontal="center" vertical="center"/>
    </xf>
    <xf numFmtId="167" fontId="217" fillId="29" borderId="59" xfId="323" applyNumberFormat="1" applyFont="1" applyFill="1" applyBorder="1" applyAlignment="1">
      <alignment horizontal="center" vertical="center"/>
    </xf>
    <xf numFmtId="16" fontId="150" fillId="0" borderId="0" xfId="0" applyNumberFormat="1" applyFont="1" applyFill="1" applyBorder="1" applyAlignment="1">
      <alignment horizontal="center"/>
    </xf>
    <xf numFmtId="0" fontId="0" fillId="0" borderId="0" xfId="0" applyFont="1" applyFill="1"/>
    <xf numFmtId="16" fontId="219" fillId="29" borderId="8" xfId="0" applyNumberFormat="1" applyFont="1" applyFill="1" applyBorder="1" applyAlignment="1">
      <alignment horizontal="center" vertical="center"/>
    </xf>
    <xf numFmtId="16" fontId="219" fillId="29" borderId="47" xfId="0" applyNumberFormat="1" applyFont="1" applyFill="1" applyBorder="1" applyAlignment="1">
      <alignment horizontal="center" vertical="center"/>
    </xf>
    <xf numFmtId="16" fontId="219" fillId="29" borderId="59" xfId="0" applyNumberFormat="1" applyFont="1" applyFill="1" applyBorder="1" applyAlignment="1">
      <alignment horizontal="center" vertical="center"/>
    </xf>
    <xf numFmtId="16" fontId="216" fillId="29" borderId="59" xfId="0" applyNumberFormat="1" applyFont="1" applyFill="1" applyBorder="1" applyAlignment="1">
      <alignment horizontal="center" vertical="center"/>
    </xf>
    <xf numFmtId="16" fontId="217" fillId="29" borderId="59" xfId="0" applyNumberFormat="1" applyFont="1" applyFill="1" applyBorder="1" applyAlignment="1">
      <alignment horizontal="center" vertical="center"/>
    </xf>
    <xf numFmtId="16" fontId="217" fillId="29" borderId="59" xfId="322" quotePrefix="1" applyNumberFormat="1" applyFont="1" applyFill="1" applyBorder="1" applyAlignment="1">
      <alignment horizontal="center" vertical="center"/>
    </xf>
    <xf numFmtId="16" fontId="217" fillId="29" borderId="66" xfId="322" quotePrefix="1" applyNumberFormat="1" applyFont="1" applyFill="1" applyBorder="1" applyAlignment="1">
      <alignment horizontal="center" vertical="center"/>
    </xf>
    <xf numFmtId="173" fontId="218" fillId="29" borderId="0" xfId="0" applyNumberFormat="1" applyFont="1" applyFill="1" applyBorder="1" applyAlignment="1">
      <alignment horizontal="center" vertical="center"/>
    </xf>
    <xf numFmtId="0" fontId="198" fillId="29" borderId="0" xfId="0" applyFont="1" applyFill="1"/>
    <xf numFmtId="0" fontId="219" fillId="29" borderId="8" xfId="0" quotePrefix="1" applyFont="1" applyFill="1" applyBorder="1" applyAlignment="1">
      <alignment horizontal="center" vertical="center"/>
    </xf>
    <xf numFmtId="0" fontId="219" fillId="29" borderId="59" xfId="0" quotePrefix="1" applyFont="1" applyFill="1" applyBorder="1" applyAlignment="1">
      <alignment horizontal="center" vertical="center"/>
    </xf>
    <xf numFmtId="167" fontId="225" fillId="29" borderId="36" xfId="236" applyNumberFormat="1" applyFont="1" applyFill="1" applyBorder="1" applyAlignment="1" applyProtection="1">
      <alignment horizontal="center" vertical="center"/>
      <protection hidden="1"/>
    </xf>
    <xf numFmtId="167" fontId="225" fillId="29" borderId="214" xfId="236" applyNumberFormat="1" applyFont="1" applyFill="1" applyBorder="1" applyAlignment="1" applyProtection="1">
      <alignment horizontal="center" vertical="center"/>
      <protection hidden="1"/>
    </xf>
    <xf numFmtId="0" fontId="163" fillId="29" borderId="69" xfId="0" applyFont="1" applyFill="1" applyBorder="1" applyAlignment="1">
      <alignment horizontal="left" vertical="center"/>
    </xf>
    <xf numFmtId="172" fontId="18" fillId="29" borderId="69" xfId="0" applyNumberFormat="1" applyFont="1" applyFill="1" applyBorder="1" applyAlignment="1">
      <alignment horizontal="center" vertical="center"/>
    </xf>
    <xf numFmtId="199" fontId="18" fillId="29" borderId="69" xfId="0" applyNumberFormat="1" applyFont="1" applyFill="1" applyBorder="1" applyAlignment="1">
      <alignment horizontal="center" vertical="center"/>
    </xf>
    <xf numFmtId="0" fontId="151" fillId="27" borderId="70" xfId="0" applyFont="1" applyFill="1" applyBorder="1" applyAlignment="1">
      <alignment horizontal="center"/>
    </xf>
    <xf numFmtId="169" fontId="38" fillId="0" borderId="0" xfId="0" applyNumberFormat="1" applyFont="1" applyBorder="1" applyAlignment="1">
      <alignment horizontal="right"/>
    </xf>
    <xf numFmtId="15" fontId="38" fillId="0" borderId="0" xfId="0" applyNumberFormat="1" applyFont="1" applyBorder="1" applyAlignment="1">
      <alignment horizontal="center"/>
    </xf>
    <xf numFmtId="0" fontId="38" fillId="0" borderId="0" xfId="0" applyFont="1" applyFill="1"/>
    <xf numFmtId="169" fontId="7" fillId="0" borderId="0" xfId="0" applyNumberFormat="1" applyFont="1" applyFill="1" applyBorder="1" applyAlignment="1">
      <alignment horizontal="right"/>
    </xf>
    <xf numFmtId="0" fontId="15" fillId="0" borderId="0" xfId="0" applyFont="1" applyFill="1"/>
    <xf numFmtId="0" fontId="226" fillId="0" borderId="0" xfId="0" applyFont="1" applyFill="1"/>
    <xf numFmtId="0" fontId="14" fillId="0" borderId="0" xfId="0" applyFont="1" applyFill="1"/>
    <xf numFmtId="15" fontId="7" fillId="0" borderId="0" xfId="0" applyNumberFormat="1" applyFont="1" applyFill="1" applyBorder="1" applyAlignment="1">
      <alignment horizontal="center"/>
    </xf>
    <xf numFmtId="0" fontId="218" fillId="0" borderId="71" xfId="236" applyFont="1" applyFill="1" applyBorder="1" applyAlignment="1" applyProtection="1">
      <alignment horizontal="left" vertical="center"/>
      <protection hidden="1"/>
    </xf>
    <xf numFmtId="0" fontId="218" fillId="0" borderId="72" xfId="236" applyFont="1" applyFill="1" applyBorder="1" applyAlignment="1" applyProtection="1">
      <alignment vertical="center"/>
      <protection hidden="1"/>
    </xf>
    <xf numFmtId="0" fontId="218" fillId="0" borderId="73" xfId="236" applyFont="1" applyFill="1" applyBorder="1" applyAlignment="1" applyProtection="1">
      <alignment horizontal="right" vertical="center"/>
      <protection hidden="1"/>
    </xf>
    <xf numFmtId="167" fontId="218" fillId="0" borderId="75" xfId="236" applyNumberFormat="1" applyFont="1" applyFill="1" applyBorder="1" applyAlignment="1" applyProtection="1">
      <alignment horizontal="center" vertical="center"/>
      <protection hidden="1"/>
    </xf>
    <xf numFmtId="20" fontId="218" fillId="0" borderId="76" xfId="236" quotePrefix="1" applyNumberFormat="1" applyFont="1" applyFill="1" applyBorder="1" applyAlignment="1" applyProtection="1">
      <alignment horizontal="center" vertical="center"/>
      <protection hidden="1"/>
    </xf>
    <xf numFmtId="167" fontId="218" fillId="0" borderId="77" xfId="236" applyNumberFormat="1" applyFont="1" applyFill="1" applyBorder="1" applyAlignment="1" applyProtection="1">
      <alignment horizontal="center" vertical="center"/>
      <protection hidden="1"/>
    </xf>
    <xf numFmtId="20" fontId="218" fillId="0" borderId="78" xfId="236" applyNumberFormat="1" applyFont="1" applyFill="1" applyBorder="1" applyAlignment="1" applyProtection="1">
      <alignment horizontal="center" vertical="center"/>
      <protection hidden="1"/>
    </xf>
    <xf numFmtId="167" fontId="218" fillId="0" borderId="74" xfId="236" applyNumberFormat="1" applyFont="1" applyFill="1" applyBorder="1" applyAlignment="1" applyProtection="1">
      <alignment horizontal="center" vertical="center"/>
      <protection hidden="1"/>
    </xf>
    <xf numFmtId="20" fontId="218" fillId="0" borderId="79" xfId="236" applyNumberFormat="1" applyFont="1" applyFill="1" applyBorder="1" applyAlignment="1" applyProtection="1">
      <alignment horizontal="center" vertical="center"/>
      <protection hidden="1"/>
    </xf>
    <xf numFmtId="167" fontId="218" fillId="0" borderId="80" xfId="236" applyNumberFormat="1" applyFont="1" applyFill="1" applyBorder="1" applyAlignment="1" applyProtection="1">
      <alignment horizontal="center" vertical="center"/>
      <protection hidden="1"/>
    </xf>
    <xf numFmtId="167" fontId="225" fillId="0" borderId="81" xfId="236" applyNumberFormat="1" applyFont="1" applyFill="1" applyBorder="1" applyAlignment="1" applyProtection="1">
      <alignment horizontal="center" vertical="center"/>
      <protection hidden="1"/>
    </xf>
    <xf numFmtId="167" fontId="225" fillId="0" borderId="82" xfId="236" applyNumberFormat="1" applyFont="1" applyFill="1" applyBorder="1" applyAlignment="1" applyProtection="1">
      <alignment horizontal="center" vertical="center"/>
      <protection hidden="1"/>
    </xf>
    <xf numFmtId="167" fontId="225" fillId="0" borderId="79" xfId="236" applyNumberFormat="1" applyFont="1" applyFill="1" applyBorder="1" applyAlignment="1" applyProtection="1">
      <alignment horizontal="center" vertical="center"/>
      <protection hidden="1"/>
    </xf>
    <xf numFmtId="167" fontId="218" fillId="0" borderId="82" xfId="236" applyNumberFormat="1" applyFont="1" applyFill="1" applyBorder="1" applyAlignment="1" applyProtection="1">
      <alignment horizontal="center" vertical="center"/>
      <protection hidden="1"/>
    </xf>
    <xf numFmtId="167" fontId="218" fillId="0" borderId="73" xfId="236" applyNumberFormat="1" applyFont="1" applyFill="1" applyBorder="1" applyAlignment="1" applyProtection="1">
      <alignment horizontal="center" vertical="center"/>
      <protection hidden="1"/>
    </xf>
    <xf numFmtId="167" fontId="218" fillId="0" borderId="83" xfId="382" applyNumberFormat="1" applyFont="1" applyFill="1" applyBorder="1" applyAlignment="1" applyProtection="1">
      <alignment horizontal="center" vertical="center"/>
      <protection hidden="1"/>
    </xf>
    <xf numFmtId="0" fontId="218" fillId="0" borderId="84" xfId="236" applyFont="1" applyFill="1" applyBorder="1" applyAlignment="1" applyProtection="1">
      <alignment horizontal="left" vertical="center"/>
      <protection hidden="1"/>
    </xf>
    <xf numFmtId="0" fontId="218" fillId="0" borderId="35" xfId="236" applyFont="1" applyFill="1" applyBorder="1" applyAlignment="1" applyProtection="1">
      <alignment vertical="center"/>
      <protection hidden="1"/>
    </xf>
    <xf numFmtId="0" fontId="218" fillId="0" borderId="36" xfId="236" applyFont="1" applyFill="1" applyBorder="1" applyAlignment="1" applyProtection="1">
      <alignment horizontal="right" vertical="center"/>
      <protection hidden="1"/>
    </xf>
    <xf numFmtId="170" fontId="218" fillId="0" borderId="37" xfId="236" quotePrefix="1" applyNumberFormat="1" applyFont="1" applyFill="1" applyBorder="1" applyAlignment="1" applyProtection="1">
      <alignment horizontal="center" vertical="center"/>
      <protection hidden="1"/>
    </xf>
    <xf numFmtId="167" fontId="218" fillId="0" borderId="85" xfId="236" applyNumberFormat="1" applyFont="1" applyFill="1" applyBorder="1" applyAlignment="1" applyProtection="1">
      <alignment horizontal="center" vertical="center"/>
      <protection hidden="1"/>
    </xf>
    <xf numFmtId="20" fontId="218" fillId="0" borderId="86" xfId="236" quotePrefix="1" applyNumberFormat="1" applyFont="1" applyFill="1" applyBorder="1" applyAlignment="1" applyProtection="1">
      <alignment horizontal="center" vertical="center"/>
      <protection hidden="1"/>
    </xf>
    <xf numFmtId="167" fontId="218" fillId="0" borderId="38" xfId="236" applyNumberFormat="1" applyFont="1" applyFill="1" applyBorder="1" applyAlignment="1" applyProtection="1">
      <alignment horizontal="center" vertical="center"/>
      <protection hidden="1"/>
    </xf>
    <xf numFmtId="20" fontId="218" fillId="0" borderId="39" xfId="236" applyNumberFormat="1" applyFont="1" applyFill="1" applyBorder="1" applyAlignment="1" applyProtection="1">
      <alignment horizontal="center" vertical="center"/>
      <protection hidden="1"/>
    </xf>
    <xf numFmtId="167" fontId="218" fillId="0" borderId="37" xfId="236" applyNumberFormat="1" applyFont="1" applyFill="1" applyBorder="1" applyAlignment="1" applyProtection="1">
      <alignment horizontal="center" vertical="center"/>
      <protection hidden="1"/>
    </xf>
    <xf numFmtId="20" fontId="218" fillId="0" borderId="37" xfId="236" applyNumberFormat="1" applyFont="1" applyFill="1" applyBorder="1" applyAlignment="1" applyProtection="1">
      <alignment horizontal="center" vertical="center"/>
      <protection hidden="1"/>
    </xf>
    <xf numFmtId="167" fontId="218" fillId="0" borderId="87" xfId="236" applyNumberFormat="1" applyFont="1" applyFill="1" applyBorder="1" applyAlignment="1" applyProtection="1">
      <alignment horizontal="center" vertical="center"/>
      <protection hidden="1"/>
    </xf>
    <xf numFmtId="167" fontId="225" fillId="0" borderId="30" xfId="236" applyNumberFormat="1" applyFont="1" applyFill="1" applyBorder="1" applyAlignment="1" applyProtection="1">
      <alignment horizontal="center" vertical="center"/>
      <protection hidden="1"/>
    </xf>
    <xf numFmtId="167" fontId="225" fillId="0" borderId="29" xfId="236" applyNumberFormat="1" applyFont="1" applyFill="1" applyBorder="1" applyAlignment="1" applyProtection="1">
      <alignment horizontal="center" vertical="center"/>
      <protection hidden="1"/>
    </xf>
    <xf numFmtId="167" fontId="218" fillId="0" borderId="29" xfId="236" applyNumberFormat="1" applyFont="1" applyFill="1" applyBorder="1" applyAlignment="1" applyProtection="1">
      <alignment horizontal="center" vertical="center"/>
      <protection hidden="1"/>
    </xf>
    <xf numFmtId="167" fontId="218" fillId="0" borderId="36" xfId="236" applyNumberFormat="1" applyFont="1" applyFill="1" applyBorder="1" applyAlignment="1" applyProtection="1">
      <alignment horizontal="center" vertical="center"/>
      <protection hidden="1"/>
    </xf>
    <xf numFmtId="167" fontId="218" fillId="0" borderId="33" xfId="382" applyNumberFormat="1" applyFont="1" applyFill="1" applyBorder="1" applyAlignment="1" applyProtection="1">
      <alignment horizontal="center" vertical="center"/>
      <protection hidden="1"/>
    </xf>
    <xf numFmtId="0" fontId="218" fillId="0" borderId="88" xfId="236" applyFont="1" applyFill="1" applyBorder="1" applyAlignment="1" applyProtection="1">
      <alignment horizontal="left" vertical="center"/>
      <protection hidden="1"/>
    </xf>
    <xf numFmtId="170" fontId="218" fillId="0" borderId="36" xfId="236" applyNumberFormat="1" applyFont="1" applyFill="1" applyBorder="1" applyAlignment="1" applyProtection="1">
      <alignment horizontal="right" vertical="center"/>
      <protection hidden="1"/>
    </xf>
    <xf numFmtId="167" fontId="218" fillId="0" borderId="89" xfId="236" applyNumberFormat="1" applyFont="1" applyFill="1" applyBorder="1" applyAlignment="1" applyProtection="1">
      <alignment horizontal="center" vertical="center"/>
      <protection hidden="1"/>
    </xf>
    <xf numFmtId="20" fontId="218" fillId="0" borderId="39" xfId="236" quotePrefix="1" applyNumberFormat="1" applyFont="1" applyFill="1" applyBorder="1" applyAlignment="1" applyProtection="1">
      <alignment horizontal="center" vertical="center"/>
      <protection hidden="1"/>
    </xf>
    <xf numFmtId="20" fontId="218" fillId="0" borderId="40" xfId="236" applyNumberFormat="1" applyFont="1" applyFill="1" applyBorder="1" applyAlignment="1" applyProtection="1">
      <alignment horizontal="center" vertical="center"/>
      <protection hidden="1"/>
    </xf>
    <xf numFmtId="167" fontId="218" fillId="0" borderId="46" xfId="236" applyNumberFormat="1" applyFont="1" applyFill="1" applyBorder="1" applyAlignment="1" applyProtection="1">
      <alignment horizontal="center" vertical="center"/>
      <protection hidden="1"/>
    </xf>
    <xf numFmtId="0" fontId="218" fillId="0" borderId="90" xfId="236" applyFont="1" applyFill="1" applyBorder="1" applyAlignment="1" applyProtection="1">
      <alignment horizontal="left" vertical="center"/>
      <protection hidden="1"/>
    </xf>
    <xf numFmtId="0" fontId="218" fillId="0" borderId="91" xfId="236" applyFont="1" applyFill="1" applyBorder="1" applyAlignment="1" applyProtection="1">
      <alignment vertical="center"/>
      <protection hidden="1"/>
    </xf>
    <xf numFmtId="0" fontId="218" fillId="0" borderId="92" xfId="236" applyFont="1" applyFill="1" applyBorder="1" applyAlignment="1" applyProtection="1">
      <alignment horizontal="right" vertical="center"/>
      <protection hidden="1"/>
    </xf>
    <xf numFmtId="170" fontId="218" fillId="0" borderId="93" xfId="236" applyNumberFormat="1" applyFont="1" applyFill="1" applyBorder="1" applyAlignment="1" applyProtection="1">
      <alignment horizontal="center" vertical="center"/>
      <protection hidden="1"/>
    </xf>
    <xf numFmtId="167" fontId="218" fillId="0" borderId="94" xfId="236" applyNumberFormat="1" applyFont="1" applyFill="1" applyBorder="1" applyAlignment="1" applyProtection="1">
      <alignment horizontal="center" vertical="center"/>
      <protection hidden="1"/>
    </xf>
    <xf numFmtId="20" fontId="218" fillId="0" borderId="95" xfId="236" quotePrefix="1" applyNumberFormat="1" applyFont="1" applyFill="1" applyBorder="1" applyAlignment="1" applyProtection="1">
      <alignment horizontal="center" vertical="center"/>
      <protection hidden="1"/>
    </xf>
    <xf numFmtId="167" fontId="218" fillId="0" borderId="96" xfId="236" applyNumberFormat="1" applyFont="1" applyFill="1" applyBorder="1" applyAlignment="1" applyProtection="1">
      <alignment horizontal="center" vertical="center"/>
      <protection hidden="1"/>
    </xf>
    <xf numFmtId="20" fontId="218" fillId="0" borderId="97" xfId="236" quotePrefix="1" applyNumberFormat="1" applyFont="1" applyFill="1" applyBorder="1" applyAlignment="1" applyProtection="1">
      <alignment horizontal="center" vertical="center"/>
      <protection hidden="1"/>
    </xf>
    <xf numFmtId="167" fontId="218" fillId="0" borderId="93" xfId="236" quotePrefix="1" applyNumberFormat="1" applyFont="1" applyFill="1" applyBorder="1" applyAlignment="1" applyProtection="1">
      <alignment horizontal="center" vertical="center"/>
      <protection hidden="1"/>
    </xf>
    <xf numFmtId="20" fontId="218" fillId="0" borderId="98" xfId="236" quotePrefix="1" applyNumberFormat="1" applyFont="1" applyFill="1" applyBorder="1" applyAlignment="1" applyProtection="1">
      <alignment horizontal="center" vertical="center"/>
      <protection hidden="1"/>
    </xf>
    <xf numFmtId="167" fontId="225" fillId="0" borderId="99" xfId="236" applyNumberFormat="1" applyFont="1" applyFill="1" applyBorder="1" applyAlignment="1" applyProtection="1">
      <alignment horizontal="center" vertical="center"/>
      <protection hidden="1"/>
    </xf>
    <xf numFmtId="167" fontId="225" fillId="0" borderId="100" xfId="236" applyNumberFormat="1" applyFont="1" applyFill="1" applyBorder="1" applyAlignment="1" applyProtection="1">
      <alignment horizontal="center" vertical="center"/>
      <protection hidden="1"/>
    </xf>
    <xf numFmtId="167" fontId="225" fillId="0" borderId="101" xfId="236" applyNumberFormat="1" applyFont="1" applyFill="1" applyBorder="1" applyAlignment="1" applyProtection="1">
      <alignment horizontal="center" vertical="center"/>
      <protection hidden="1"/>
    </xf>
    <xf numFmtId="167" fontId="218" fillId="0" borderId="100" xfId="236" applyNumberFormat="1" applyFont="1" applyFill="1" applyBorder="1" applyAlignment="1" applyProtection="1">
      <alignment horizontal="center" vertical="center"/>
      <protection hidden="1"/>
    </xf>
    <xf numFmtId="167" fontId="218" fillId="0" borderId="102" xfId="236" applyNumberFormat="1" applyFont="1" applyFill="1" applyBorder="1" applyAlignment="1" applyProtection="1">
      <alignment horizontal="center" vertical="center"/>
      <protection hidden="1"/>
    </xf>
    <xf numFmtId="167" fontId="225" fillId="0" borderId="103" xfId="382" applyNumberFormat="1" applyFont="1" applyFill="1" applyBorder="1" applyAlignment="1" applyProtection="1">
      <alignment horizontal="center" vertical="center"/>
      <protection hidden="1"/>
    </xf>
    <xf numFmtId="0" fontId="218" fillId="0" borderId="104" xfId="236" applyFont="1" applyFill="1" applyBorder="1" applyAlignment="1" applyProtection="1">
      <alignment vertical="center"/>
      <protection hidden="1"/>
    </xf>
    <xf numFmtId="0" fontId="218" fillId="0" borderId="105" xfId="236" applyFont="1" applyFill="1" applyBorder="1" applyAlignment="1" applyProtection="1">
      <alignment horizontal="right" vertical="center"/>
      <protection hidden="1"/>
    </xf>
    <xf numFmtId="170" fontId="218" fillId="0" borderId="106" xfId="236" applyNumberFormat="1" applyFont="1" applyFill="1" applyBorder="1" applyAlignment="1" applyProtection="1">
      <alignment horizontal="center" vertical="center"/>
      <protection hidden="1"/>
    </xf>
    <xf numFmtId="167" fontId="218" fillId="0" borderId="107" xfId="236" applyNumberFormat="1" applyFont="1" applyFill="1" applyBorder="1" applyAlignment="1" applyProtection="1">
      <alignment horizontal="center" vertical="center"/>
      <protection hidden="1"/>
    </xf>
    <xf numFmtId="0" fontId="218" fillId="0" borderId="108" xfId="236" applyFont="1" applyFill="1" applyBorder="1" applyAlignment="1" applyProtection="1">
      <alignment vertical="center"/>
      <protection hidden="1"/>
    </xf>
    <xf numFmtId="0" fontId="218" fillId="0" borderId="109" xfId="236" applyFont="1" applyFill="1" applyBorder="1" applyAlignment="1" applyProtection="1">
      <alignment horizontal="right" vertical="center"/>
      <protection hidden="1"/>
    </xf>
    <xf numFmtId="0" fontId="218" fillId="0" borderId="110" xfId="236" quotePrefix="1" applyFont="1" applyFill="1" applyBorder="1" applyAlignment="1" applyProtection="1">
      <alignment horizontal="center" vertical="center"/>
      <protection hidden="1"/>
    </xf>
    <xf numFmtId="167" fontId="218" fillId="0" borderId="111" xfId="236" applyNumberFormat="1" applyFont="1" applyFill="1" applyBorder="1" applyAlignment="1" applyProtection="1">
      <alignment horizontal="center" vertical="center"/>
      <protection hidden="1"/>
    </xf>
    <xf numFmtId="170" fontId="218" fillId="0" borderId="74" xfId="236" applyNumberFormat="1" applyFont="1" applyFill="1" applyBorder="1" applyAlignment="1" applyProtection="1">
      <alignment horizontal="center" vertical="center"/>
      <protection hidden="1"/>
    </xf>
    <xf numFmtId="0" fontId="218" fillId="0" borderId="41" xfId="236" applyFont="1" applyFill="1" applyBorder="1" applyAlignment="1" applyProtection="1">
      <alignment vertical="center"/>
      <protection hidden="1"/>
    </xf>
    <xf numFmtId="0" fontId="218" fillId="0" borderId="42" xfId="236" applyFont="1" applyFill="1" applyBorder="1" applyAlignment="1" applyProtection="1">
      <alignment horizontal="right" vertical="center"/>
      <protection hidden="1"/>
    </xf>
    <xf numFmtId="170" fontId="218" fillId="0" borderId="43" xfId="236" applyNumberFormat="1" applyFont="1" applyFill="1" applyBorder="1" applyAlignment="1" applyProtection="1">
      <alignment horizontal="center" vertical="center"/>
      <protection hidden="1"/>
    </xf>
    <xf numFmtId="0" fontId="218" fillId="0" borderId="37" xfId="236" quotePrefix="1" applyFont="1" applyFill="1" applyBorder="1" applyAlignment="1" applyProtection="1">
      <alignment horizontal="center" vertical="center"/>
      <protection hidden="1"/>
    </xf>
    <xf numFmtId="167" fontId="218" fillId="0" borderId="112" xfId="236" applyNumberFormat="1" applyFont="1" applyFill="1" applyBorder="1" applyAlignment="1" applyProtection="1">
      <alignment horizontal="center" vertical="center"/>
      <protection hidden="1"/>
    </xf>
    <xf numFmtId="170" fontId="218" fillId="0" borderId="37" xfId="236" applyNumberFormat="1" applyFont="1" applyFill="1" applyBorder="1" applyAlignment="1" applyProtection="1">
      <alignment horizontal="center" vertical="center"/>
      <protection hidden="1"/>
    </xf>
    <xf numFmtId="0" fontId="218" fillId="0" borderId="37" xfId="236" applyFont="1" applyFill="1" applyBorder="1" applyAlignment="1" applyProtection="1">
      <alignment horizontal="center" vertical="center"/>
      <protection hidden="1"/>
    </xf>
    <xf numFmtId="169" fontId="38" fillId="0" borderId="0" xfId="0" applyNumberFormat="1" applyFont="1" applyFill="1" applyBorder="1" applyAlignment="1">
      <alignment horizontal="right"/>
    </xf>
    <xf numFmtId="15" fontId="38" fillId="0" borderId="0" xfId="0" applyNumberFormat="1" applyFont="1" applyFill="1" applyBorder="1" applyAlignment="1">
      <alignment horizontal="center"/>
    </xf>
    <xf numFmtId="0" fontId="218" fillId="31" borderId="113" xfId="236" applyFont="1" applyFill="1" applyBorder="1" applyAlignment="1" applyProtection="1">
      <alignment horizontal="center" vertical="center"/>
      <protection hidden="1"/>
    </xf>
    <xf numFmtId="0" fontId="218" fillId="31" borderId="114" xfId="236" applyFont="1" applyFill="1" applyBorder="1" applyAlignment="1" applyProtection="1">
      <alignment horizontal="center" vertical="center"/>
      <protection hidden="1"/>
    </xf>
    <xf numFmtId="0" fontId="218" fillId="31" borderId="115" xfId="236" applyFont="1" applyFill="1" applyBorder="1" applyAlignment="1" applyProtection="1">
      <alignment horizontal="center" vertical="center" wrapText="1"/>
      <protection hidden="1"/>
    </xf>
    <xf numFmtId="0" fontId="218" fillId="31" borderId="116" xfId="236" applyFont="1" applyFill="1" applyBorder="1" applyAlignment="1" applyProtection="1">
      <alignment horizontal="center" vertical="center" wrapText="1"/>
      <protection hidden="1"/>
    </xf>
    <xf numFmtId="0" fontId="224" fillId="31" borderId="117" xfId="236" applyFont="1" applyFill="1" applyBorder="1" applyAlignment="1" applyProtection="1">
      <alignment vertical="center"/>
      <protection hidden="1"/>
    </xf>
    <xf numFmtId="0" fontId="224" fillId="31" borderId="113" xfId="236" applyFont="1" applyFill="1" applyBorder="1" applyAlignment="1" applyProtection="1">
      <alignment horizontal="center" vertical="center"/>
      <protection hidden="1"/>
    </xf>
    <xf numFmtId="0" fontId="224" fillId="31" borderId="118" xfId="236" applyFont="1" applyFill="1" applyBorder="1" applyAlignment="1" applyProtection="1">
      <alignment vertical="center"/>
      <protection hidden="1"/>
    </xf>
    <xf numFmtId="0" fontId="224" fillId="31" borderId="114" xfId="236" applyFont="1" applyFill="1" applyBorder="1" applyAlignment="1" applyProtection="1">
      <alignment horizontal="center" vertical="center"/>
      <protection hidden="1"/>
    </xf>
    <xf numFmtId="0" fontId="224" fillId="31" borderId="115" xfId="236" applyFont="1" applyFill="1" applyBorder="1" applyAlignment="1" applyProtection="1">
      <alignment horizontal="center" vertical="center" wrapText="1"/>
      <protection hidden="1"/>
    </xf>
    <xf numFmtId="0" fontId="224" fillId="31" borderId="116" xfId="236" applyFont="1" applyFill="1" applyBorder="1" applyAlignment="1" applyProtection="1">
      <alignment horizontal="center" vertical="center" wrapText="1"/>
      <protection hidden="1"/>
    </xf>
    <xf numFmtId="0" fontId="224" fillId="31" borderId="119" xfId="236" applyFont="1" applyFill="1" applyBorder="1" applyAlignment="1" applyProtection="1">
      <alignment horizontal="center" vertical="center" wrapText="1"/>
      <protection hidden="1"/>
    </xf>
    <xf numFmtId="0" fontId="224" fillId="31" borderId="66" xfId="236" applyFont="1" applyFill="1" applyBorder="1" applyAlignment="1" applyProtection="1">
      <alignment horizontal="center" vertical="center" wrapText="1"/>
      <protection hidden="1"/>
    </xf>
    <xf numFmtId="0" fontId="218" fillId="31" borderId="12" xfId="236" applyFont="1" applyFill="1" applyBorder="1" applyAlignment="1" applyProtection="1">
      <alignment horizontal="center" vertical="center"/>
      <protection hidden="1"/>
    </xf>
    <xf numFmtId="0" fontId="218" fillId="31" borderId="120" xfId="236" applyFont="1" applyFill="1" applyBorder="1" applyAlignment="1" applyProtection="1">
      <alignment horizontal="center" vertical="center"/>
      <protection hidden="1"/>
    </xf>
    <xf numFmtId="0" fontId="218" fillId="31" borderId="121" xfId="236" applyFont="1" applyFill="1" applyBorder="1" applyAlignment="1" applyProtection="1">
      <alignment horizontal="center" vertical="center"/>
      <protection hidden="1"/>
    </xf>
    <xf numFmtId="0" fontId="218" fillId="31" borderId="122" xfId="236" applyFont="1" applyFill="1" applyBorder="1" applyAlignment="1" applyProtection="1">
      <alignment horizontal="center" vertical="center" wrapText="1"/>
      <protection hidden="1"/>
    </xf>
    <xf numFmtId="0" fontId="156" fillId="31" borderId="12" xfId="0" applyFont="1" applyFill="1" applyBorder="1" applyAlignment="1">
      <alignment horizontal="center" vertical="center" wrapText="1"/>
    </xf>
    <xf numFmtId="0" fontId="156" fillId="31" borderId="24" xfId="0" applyFont="1" applyFill="1" applyBorder="1" applyAlignment="1">
      <alignment horizontal="center" vertical="center"/>
    </xf>
    <xf numFmtId="0" fontId="150" fillId="31" borderId="23" xfId="0" applyFont="1" applyFill="1" applyBorder="1" applyAlignment="1">
      <alignment horizontal="center" wrapText="1"/>
    </xf>
    <xf numFmtId="0" fontId="141" fillId="31" borderId="65" xfId="219" applyFont="1" applyFill="1" applyBorder="1" applyAlignment="1">
      <alignment horizontal="center" vertical="center"/>
    </xf>
    <xf numFmtId="16" fontId="132" fillId="31" borderId="123" xfId="0" applyNumberFormat="1" applyFont="1" applyFill="1" applyBorder="1" applyAlignment="1">
      <alignment horizontal="center" vertical="center" wrapText="1"/>
    </xf>
    <xf numFmtId="16" fontId="132" fillId="31" borderId="124" xfId="0" applyNumberFormat="1" applyFont="1" applyFill="1" applyBorder="1" applyAlignment="1">
      <alignment horizontal="center" vertical="center" wrapText="1"/>
    </xf>
    <xf numFmtId="16" fontId="132" fillId="31" borderId="45" xfId="0" applyNumberFormat="1" applyFont="1" applyFill="1" applyBorder="1" applyAlignment="1">
      <alignment horizontal="center" vertical="center" wrapText="1"/>
    </xf>
    <xf numFmtId="16" fontId="132" fillId="31" borderId="46" xfId="0" applyNumberFormat="1" applyFont="1" applyFill="1" applyBorder="1" applyAlignment="1">
      <alignment horizontal="center" vertical="center" wrapText="1"/>
    </xf>
    <xf numFmtId="0" fontId="239" fillId="0" borderId="0" xfId="198" applyFont="1" applyAlignment="1">
      <alignment horizontal="left" readingOrder="1"/>
    </xf>
    <xf numFmtId="0" fontId="240" fillId="0" borderId="0" xfId="0" applyFont="1" applyAlignment="1">
      <alignment horizontal="left"/>
    </xf>
    <xf numFmtId="0" fontId="241" fillId="0" borderId="0" xfId="321" applyFont="1" applyFill="1" applyBorder="1" applyAlignment="1">
      <alignment horizontal="left" vertical="center"/>
    </xf>
    <xf numFmtId="0" fontId="165" fillId="0" borderId="0" xfId="321" applyFont="1" applyFill="1" applyBorder="1" applyAlignment="1">
      <alignment vertical="center"/>
    </xf>
    <xf numFmtId="0" fontId="65" fillId="0" borderId="0" xfId="0" applyFont="1"/>
    <xf numFmtId="0" fontId="242" fillId="0" borderId="0" xfId="0" applyFont="1"/>
    <xf numFmtId="0" fontId="243" fillId="0" borderId="0" xfId="321" applyFont="1" applyFill="1" applyBorder="1" applyAlignment="1">
      <alignment vertical="center"/>
    </xf>
    <xf numFmtId="0" fontId="165" fillId="0" borderId="0" xfId="321" applyFont="1" applyFill="1" applyBorder="1" applyAlignment="1"/>
    <xf numFmtId="0" fontId="11" fillId="0" borderId="0" xfId="0" applyFont="1" applyFill="1" applyBorder="1"/>
    <xf numFmtId="0" fontId="233" fillId="0" borderId="0" xfId="323" applyFont="1" applyFill="1" applyBorder="1" applyAlignment="1">
      <alignment horizontal="left"/>
    </xf>
    <xf numFmtId="206" fontId="233" fillId="0" borderId="0" xfId="323" applyNumberFormat="1" applyFont="1" applyFill="1" applyBorder="1" applyAlignment="1">
      <alignment horizontal="right" vertical="center"/>
    </xf>
    <xf numFmtId="0" fontId="233" fillId="0" borderId="0" xfId="323" applyFont="1" applyFill="1" applyBorder="1" applyAlignment="1">
      <alignment horizontal="center"/>
    </xf>
    <xf numFmtId="207" fontId="233" fillId="0" borderId="0" xfId="323" applyNumberFormat="1" applyFont="1" applyFill="1" applyBorder="1" applyAlignment="1">
      <alignment horizontal="center"/>
    </xf>
    <xf numFmtId="0" fontId="217" fillId="0" borderId="51" xfId="323" applyFont="1" applyFill="1" applyBorder="1" applyAlignment="1">
      <alignment horizontal="left" vertical="center"/>
    </xf>
    <xf numFmtId="0" fontId="217" fillId="0" borderId="8" xfId="323" quotePrefix="1" applyNumberFormat="1" applyFont="1" applyFill="1" applyBorder="1" applyAlignment="1">
      <alignment horizontal="center" vertical="center"/>
    </xf>
    <xf numFmtId="0" fontId="217" fillId="0" borderId="63" xfId="323" applyFont="1" applyFill="1" applyBorder="1" applyAlignment="1">
      <alignment horizontal="left" vertical="center"/>
    </xf>
    <xf numFmtId="0" fontId="217" fillId="0" borderId="59" xfId="323" quotePrefix="1" applyNumberFormat="1" applyFont="1" applyFill="1" applyBorder="1" applyAlignment="1">
      <alignment horizontal="center" vertical="center"/>
    </xf>
    <xf numFmtId="207" fontId="233" fillId="31" borderId="8" xfId="323" applyNumberFormat="1" applyFont="1" applyFill="1" applyBorder="1" applyAlignment="1">
      <alignment horizontal="center" vertical="center" wrapText="1"/>
    </xf>
    <xf numFmtId="207" fontId="233" fillId="31" borderId="47" xfId="323" applyNumberFormat="1" applyFont="1" applyFill="1" applyBorder="1" applyAlignment="1">
      <alignment horizontal="center" vertical="center" wrapText="1"/>
    </xf>
    <xf numFmtId="169" fontId="195" fillId="0" borderId="0" xfId="0" applyNumberFormat="1" applyFont="1" applyBorder="1" applyAlignment="1">
      <alignment horizontal="right"/>
    </xf>
    <xf numFmtId="15" fontId="195" fillId="0" borderId="0" xfId="0" applyNumberFormat="1" applyFont="1" applyBorder="1" applyAlignment="1">
      <alignment horizontal="center"/>
    </xf>
    <xf numFmtId="16" fontId="168" fillId="29" borderId="8" xfId="0" applyNumberFormat="1" applyFont="1" applyFill="1" applyBorder="1" applyAlignment="1">
      <alignment horizontal="center" vertical="center"/>
    </xf>
    <xf numFmtId="166" fontId="167" fillId="29" borderId="8" xfId="0" applyNumberFormat="1" applyFont="1" applyFill="1" applyBorder="1" applyAlignment="1">
      <alignment horizontal="center" vertical="center"/>
    </xf>
    <xf numFmtId="16" fontId="167" fillId="29" borderId="8" xfId="0" applyNumberFormat="1" applyFont="1" applyFill="1" applyBorder="1" applyAlignment="1">
      <alignment horizontal="center" vertical="center"/>
    </xf>
    <xf numFmtId="20" fontId="167" fillId="29" borderId="8" xfId="0" applyNumberFormat="1" applyFont="1" applyFill="1" applyBorder="1" applyAlignment="1">
      <alignment horizontal="center" vertical="center"/>
    </xf>
    <xf numFmtId="0" fontId="167" fillId="29" borderId="51" xfId="0" applyFont="1" applyFill="1" applyBorder="1" applyAlignment="1">
      <alignment horizontal="left" vertical="center"/>
    </xf>
    <xf numFmtId="0" fontId="168" fillId="29" borderId="47" xfId="0" applyFont="1" applyFill="1" applyBorder="1" applyAlignment="1">
      <alignment horizontal="left" vertical="center"/>
    </xf>
    <xf numFmtId="0" fontId="167" fillId="29" borderId="51" xfId="0" applyFont="1" applyFill="1" applyBorder="1" applyAlignment="1">
      <alignment vertical="center"/>
    </xf>
    <xf numFmtId="168" fontId="218" fillId="31" borderId="8" xfId="321" applyNumberFormat="1" applyFont="1" applyFill="1" applyBorder="1" applyAlignment="1">
      <alignment horizontal="center" vertical="center"/>
    </xf>
    <xf numFmtId="168" fontId="218" fillId="31" borderId="8" xfId="321" applyNumberFormat="1" applyFont="1" applyFill="1" applyBorder="1" applyAlignment="1">
      <alignment horizontal="center" vertical="center" wrapText="1"/>
    </xf>
    <xf numFmtId="168" fontId="218" fillId="31" borderId="47" xfId="321" applyNumberFormat="1" applyFont="1" applyFill="1" applyBorder="1" applyAlignment="1">
      <alignment horizontal="center" vertical="center" wrapText="1"/>
    </xf>
    <xf numFmtId="168" fontId="224" fillId="31" borderId="8" xfId="321" applyNumberFormat="1" applyFont="1" applyFill="1" applyBorder="1" applyAlignment="1">
      <alignment horizontal="center" vertical="center"/>
    </xf>
    <xf numFmtId="0" fontId="220" fillId="31" borderId="65" xfId="0" applyFont="1" applyFill="1" applyBorder="1" applyAlignment="1">
      <alignment horizontal="center" vertical="center" wrapText="1"/>
    </xf>
    <xf numFmtId="0" fontId="218" fillId="29" borderId="125" xfId="0" applyNumberFormat="1" applyFont="1" applyFill="1" applyBorder="1" applyAlignment="1">
      <alignment horizontal="center" vertical="center"/>
    </xf>
    <xf numFmtId="0" fontId="218" fillId="29" borderId="126" xfId="0" applyFont="1" applyFill="1" applyBorder="1" applyAlignment="1">
      <alignment horizontal="left"/>
    </xf>
    <xf numFmtId="16" fontId="156" fillId="31" borderId="47" xfId="298" applyNumberFormat="1" applyFont="1" applyFill="1" applyBorder="1" applyAlignment="1">
      <alignment horizontal="center" vertical="center"/>
    </xf>
    <xf numFmtId="16" fontId="218" fillId="29" borderId="59" xfId="298" applyNumberFormat="1" applyFont="1" applyFill="1" applyBorder="1" applyAlignment="1">
      <alignment horizontal="center" vertical="center"/>
    </xf>
    <xf numFmtId="16" fontId="218" fillId="29" borderId="66" xfId="298" applyNumberFormat="1" applyFont="1" applyFill="1" applyBorder="1" applyAlignment="1">
      <alignment horizontal="center" vertical="center"/>
    </xf>
    <xf numFmtId="0" fontId="132" fillId="27" borderId="8" xfId="238" applyFont="1" applyFill="1" applyBorder="1" applyAlignment="1" applyProtection="1">
      <alignment horizontal="center" vertical="center" wrapText="1"/>
      <protection hidden="1"/>
    </xf>
    <xf numFmtId="171" fontId="132" fillId="29" borderId="8" xfId="0" applyNumberFormat="1" applyFont="1" applyFill="1" applyBorder="1" applyAlignment="1" applyProtection="1">
      <alignment horizontal="center" vertical="center"/>
      <protection hidden="1"/>
    </xf>
    <xf numFmtId="0" fontId="132" fillId="27" borderId="47" xfId="238" applyFont="1" applyFill="1" applyBorder="1" applyAlignment="1" applyProtection="1">
      <alignment horizontal="center" vertical="center" wrapText="1"/>
      <protection hidden="1"/>
    </xf>
    <xf numFmtId="166" fontId="132" fillId="29" borderId="51" xfId="0" applyNumberFormat="1" applyFont="1" applyFill="1" applyBorder="1" applyAlignment="1" applyProtection="1">
      <alignment horizontal="left" vertical="center"/>
      <protection hidden="1"/>
    </xf>
    <xf numFmtId="169" fontId="18" fillId="29" borderId="8" xfId="0" applyNumberFormat="1" applyFont="1" applyFill="1" applyBorder="1" applyAlignment="1">
      <alignment horizontal="center" vertical="center"/>
    </xf>
    <xf numFmtId="0" fontId="218" fillId="29" borderId="8" xfId="198" applyFont="1" applyFill="1" applyBorder="1" applyAlignment="1">
      <alignment horizontal="center" vertical="center"/>
    </xf>
    <xf numFmtId="0" fontId="233" fillId="31" borderId="127" xfId="0" applyFont="1" applyFill="1" applyBorder="1" applyAlignment="1">
      <alignment horizontal="center" vertical="center"/>
    </xf>
    <xf numFmtId="0" fontId="244" fillId="29" borderId="63" xfId="0" applyFont="1" applyFill="1" applyBorder="1" applyAlignment="1">
      <alignment horizontal="center" vertical="center"/>
    </xf>
    <xf numFmtId="166" fontId="217" fillId="29" borderId="66" xfId="0" applyNumberFormat="1" applyFont="1" applyFill="1" applyBorder="1" applyAlignment="1">
      <alignment horizontal="center" vertical="center"/>
    </xf>
    <xf numFmtId="0" fontId="156" fillId="0" borderId="27" xfId="0" applyFont="1" applyFill="1" applyBorder="1"/>
    <xf numFmtId="0" fontId="156" fillId="0" borderId="0" xfId="0" applyFont="1" applyFill="1" applyBorder="1" applyAlignment="1">
      <alignment horizontal="center"/>
    </xf>
    <xf numFmtId="0" fontId="156" fillId="31" borderId="128" xfId="0" applyFont="1" applyFill="1" applyBorder="1" applyAlignment="1">
      <alignment horizontal="center" vertical="center"/>
    </xf>
    <xf numFmtId="0" fontId="150" fillId="31" borderId="129" xfId="0" applyFont="1" applyFill="1" applyBorder="1" applyAlignment="1">
      <alignment horizontal="center"/>
    </xf>
    <xf numFmtId="0" fontId="150" fillId="31" borderId="130" xfId="0" applyFont="1" applyFill="1" applyBorder="1" applyAlignment="1">
      <alignment horizontal="center"/>
    </xf>
    <xf numFmtId="0" fontId="156" fillId="31" borderId="131" xfId="0" applyFont="1" applyFill="1" applyBorder="1" applyAlignment="1">
      <alignment horizontal="center" vertical="center" wrapText="1"/>
    </xf>
    <xf numFmtId="0" fontId="156" fillId="31" borderId="132" xfId="0" applyFont="1" applyFill="1" applyBorder="1" applyAlignment="1">
      <alignment horizontal="center" vertical="center"/>
    </xf>
    <xf numFmtId="0" fontId="150" fillId="31" borderId="133" xfId="0" applyFont="1" applyFill="1" applyBorder="1" applyAlignment="1">
      <alignment horizontal="center"/>
    </xf>
    <xf numFmtId="16" fontId="150" fillId="29" borderId="44" xfId="0" applyNumberFormat="1" applyFont="1" applyFill="1" applyBorder="1" applyAlignment="1">
      <alignment horizontal="center"/>
    </xf>
    <xf numFmtId="16" fontId="132" fillId="31" borderId="134" xfId="0" applyNumberFormat="1" applyFont="1" applyFill="1" applyBorder="1" applyAlignment="1">
      <alignment horizontal="center" vertical="center" wrapText="1"/>
    </xf>
    <xf numFmtId="16" fontId="132" fillId="31" borderId="135" xfId="0" applyNumberFormat="1" applyFont="1" applyFill="1" applyBorder="1" applyAlignment="1">
      <alignment horizontal="center" vertical="center" wrapText="1"/>
    </xf>
    <xf numFmtId="0" fontId="233" fillId="29" borderId="55" xfId="323" quotePrefix="1" applyNumberFormat="1" applyFont="1" applyFill="1" applyBorder="1" applyAlignment="1">
      <alignment horizontal="center" vertical="center"/>
    </xf>
    <xf numFmtId="168" fontId="224" fillId="31" borderId="47" xfId="321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/>
    <xf numFmtId="16" fontId="18" fillId="29" borderId="137" xfId="0" applyNumberFormat="1" applyFont="1" applyFill="1" applyBorder="1" applyAlignment="1">
      <alignment horizontal="center" vertical="center"/>
    </xf>
    <xf numFmtId="16" fontId="18" fillId="29" borderId="67" xfId="0" applyNumberFormat="1" applyFont="1" applyFill="1" applyBorder="1" applyAlignment="1">
      <alignment horizontal="center" vertical="center"/>
    </xf>
    <xf numFmtId="16" fontId="7" fillId="29" borderId="138" xfId="0" applyNumberFormat="1" applyFont="1" applyFill="1" applyBorder="1" applyAlignment="1">
      <alignment horizontal="center"/>
    </xf>
    <xf numFmtId="16" fontId="7" fillId="29" borderId="65" xfId="0" applyNumberFormat="1" applyFont="1" applyFill="1" applyBorder="1" applyAlignment="1">
      <alignment horizontal="center"/>
    </xf>
    <xf numFmtId="16" fontId="7" fillId="29" borderId="139" xfId="0" applyNumberFormat="1" applyFont="1" applyFill="1" applyBorder="1" applyAlignment="1">
      <alignment horizontal="center"/>
    </xf>
    <xf numFmtId="16" fontId="18" fillId="29" borderId="140" xfId="0" quotePrefix="1" applyNumberFormat="1" applyFont="1" applyFill="1" applyBorder="1" applyAlignment="1">
      <alignment horizontal="center" vertical="center"/>
    </xf>
    <xf numFmtId="16" fontId="18" fillId="29" borderId="52" xfId="0" quotePrefix="1" applyNumberFormat="1" applyFont="1" applyFill="1" applyBorder="1" applyAlignment="1">
      <alignment horizontal="center" vertical="center"/>
    </xf>
    <xf numFmtId="16" fontId="7" fillId="29" borderId="141" xfId="0" applyNumberFormat="1" applyFont="1" applyFill="1" applyBorder="1" applyAlignment="1">
      <alignment horizontal="center"/>
    </xf>
    <xf numFmtId="16" fontId="7" fillId="29" borderId="8" xfId="0" applyNumberFormat="1" applyFont="1" applyFill="1" applyBorder="1" applyAlignment="1">
      <alignment horizontal="center"/>
    </xf>
    <xf numFmtId="16" fontId="7" fillId="29" borderId="142" xfId="0" applyNumberFormat="1" applyFont="1" applyFill="1" applyBorder="1" applyAlignment="1">
      <alignment horizontal="center"/>
    </xf>
    <xf numFmtId="16" fontId="18" fillId="29" borderId="143" xfId="0" quotePrefix="1" applyNumberFormat="1" applyFont="1" applyFill="1" applyBorder="1" applyAlignment="1">
      <alignment horizontal="center" vertical="center"/>
    </xf>
    <xf numFmtId="16" fontId="7" fillId="29" borderId="144" xfId="0" applyNumberFormat="1" applyFont="1" applyFill="1" applyBorder="1" applyAlignment="1">
      <alignment horizontal="center"/>
    </xf>
    <xf numFmtId="16" fontId="7" fillId="29" borderId="60" xfId="0" applyNumberFormat="1" applyFont="1" applyFill="1" applyBorder="1" applyAlignment="1">
      <alignment horizontal="center"/>
    </xf>
    <xf numFmtId="16" fontId="7" fillId="29" borderId="145" xfId="0" applyNumberFormat="1" applyFont="1" applyFill="1" applyBorder="1" applyAlignment="1">
      <alignment horizontal="center"/>
    </xf>
    <xf numFmtId="16" fontId="18" fillId="29" borderId="146" xfId="0" quotePrefix="1" applyNumberFormat="1" applyFont="1" applyFill="1" applyBorder="1" applyAlignment="1">
      <alignment horizontal="center" vertical="center"/>
    </xf>
    <xf numFmtId="16" fontId="18" fillId="29" borderId="58" xfId="0" quotePrefix="1" applyNumberFormat="1" applyFont="1" applyFill="1" applyBorder="1" applyAlignment="1">
      <alignment horizontal="center" vertical="center"/>
    </xf>
    <xf numFmtId="16" fontId="7" fillId="29" borderId="147" xfId="0" applyNumberFormat="1" applyFont="1" applyFill="1" applyBorder="1" applyAlignment="1">
      <alignment horizontal="center"/>
    </xf>
    <xf numFmtId="16" fontId="7" fillId="29" borderId="59" xfId="0" applyNumberFormat="1" applyFont="1" applyFill="1" applyBorder="1" applyAlignment="1">
      <alignment horizontal="center"/>
    </xf>
    <xf numFmtId="16" fontId="7" fillId="29" borderId="148" xfId="0" applyNumberFormat="1" applyFont="1" applyFill="1" applyBorder="1" applyAlignment="1">
      <alignment horizontal="center"/>
    </xf>
    <xf numFmtId="16" fontId="18" fillId="29" borderId="140" xfId="0" applyNumberFormat="1" applyFont="1" applyFill="1" applyBorder="1" applyAlignment="1">
      <alignment horizontal="center" vertical="center"/>
    </xf>
    <xf numFmtId="16" fontId="18" fillId="29" borderId="52" xfId="0" applyNumberFormat="1" applyFont="1" applyFill="1" applyBorder="1" applyAlignment="1">
      <alignment horizontal="center" vertical="center"/>
    </xf>
    <xf numFmtId="16" fontId="18" fillId="29" borderId="143" xfId="0" applyNumberFormat="1" applyFont="1" applyFill="1" applyBorder="1" applyAlignment="1">
      <alignment horizontal="center" vertical="center"/>
    </xf>
    <xf numFmtId="16" fontId="18" fillId="29" borderId="146" xfId="0" applyNumberFormat="1" applyFont="1" applyFill="1" applyBorder="1" applyAlignment="1">
      <alignment horizontal="center" vertical="center"/>
    </xf>
    <xf numFmtId="16" fontId="18" fillId="29" borderId="58" xfId="0" applyNumberFormat="1" applyFont="1" applyFill="1" applyBorder="1" applyAlignment="1">
      <alignment horizontal="center" vertical="center"/>
    </xf>
    <xf numFmtId="16" fontId="18" fillId="29" borderId="137" xfId="0" quotePrefix="1" applyNumberFormat="1" applyFont="1" applyFill="1" applyBorder="1" applyAlignment="1">
      <alignment horizontal="center" vertical="center"/>
    </xf>
    <xf numFmtId="16" fontId="18" fillId="29" borderId="67" xfId="0" quotePrefix="1" applyNumberFormat="1" applyFont="1" applyFill="1" applyBorder="1" applyAlignment="1">
      <alignment horizontal="center" vertical="center"/>
    </xf>
    <xf numFmtId="16" fontId="7" fillId="29" borderId="149" xfId="0" applyNumberFormat="1" applyFont="1" applyFill="1" applyBorder="1" applyAlignment="1">
      <alignment horizontal="center"/>
    </xf>
    <xf numFmtId="16" fontId="7" fillId="29" borderId="47" xfId="0" applyNumberFormat="1" applyFont="1" applyFill="1" applyBorder="1" applyAlignment="1">
      <alignment horizontal="center"/>
    </xf>
    <xf numFmtId="16" fontId="7" fillId="29" borderId="68" xfId="0" applyNumberFormat="1" applyFont="1" applyFill="1" applyBorder="1" applyAlignment="1">
      <alignment horizontal="center"/>
    </xf>
    <xf numFmtId="16" fontId="7" fillId="29" borderId="66" xfId="0" applyNumberFormat="1" applyFont="1" applyFill="1" applyBorder="1" applyAlignment="1">
      <alignment horizontal="center"/>
    </xf>
    <xf numFmtId="168" fontId="224" fillId="31" borderId="8" xfId="321" applyNumberFormat="1" applyFont="1" applyFill="1" applyBorder="1" applyAlignment="1">
      <alignment horizontal="center" vertical="center" wrapText="1"/>
    </xf>
    <xf numFmtId="16" fontId="150" fillId="0" borderId="44" xfId="0" applyNumberFormat="1" applyFont="1" applyFill="1" applyBorder="1" applyAlignment="1">
      <alignment horizontal="center"/>
    </xf>
    <xf numFmtId="166" fontId="245" fillId="0" borderId="0" xfId="0" applyNumberFormat="1" applyFont="1" applyFill="1" applyBorder="1" applyAlignment="1" applyProtection="1">
      <alignment horizontal="center" vertical="center"/>
      <protection hidden="1"/>
    </xf>
    <xf numFmtId="166" fontId="132" fillId="0" borderId="8" xfId="0" applyNumberFormat="1" applyFont="1" applyFill="1" applyBorder="1" applyAlignment="1" applyProtection="1">
      <alignment horizontal="center" vertical="center"/>
      <protection hidden="1"/>
    </xf>
    <xf numFmtId="166" fontId="132" fillId="0" borderId="47" xfId="0" applyNumberFormat="1" applyFont="1" applyFill="1" applyBorder="1" applyAlignment="1" applyProtection="1">
      <alignment horizontal="center" vertical="center"/>
      <protection hidden="1"/>
    </xf>
    <xf numFmtId="166" fontId="132" fillId="0" borderId="59" xfId="0" applyNumberFormat="1" applyFont="1" applyFill="1" applyBorder="1" applyAlignment="1" applyProtection="1">
      <alignment horizontal="center" vertical="center"/>
      <protection hidden="1"/>
    </xf>
    <xf numFmtId="166" fontId="132" fillId="0" borderId="51" xfId="0" applyNumberFormat="1" applyFont="1" applyFill="1" applyBorder="1" applyAlignment="1" applyProtection="1">
      <alignment horizontal="left" vertical="center"/>
      <protection hidden="1"/>
    </xf>
    <xf numFmtId="171" fontId="132" fillId="0" borderId="8" xfId="0" applyNumberFormat="1" applyFont="1" applyFill="1" applyBorder="1" applyAlignment="1" applyProtection="1">
      <alignment horizontal="center" vertical="center"/>
      <protection hidden="1"/>
    </xf>
    <xf numFmtId="0" fontId="246" fillId="29" borderId="63" xfId="0" applyFont="1" applyFill="1" applyBorder="1" applyAlignment="1">
      <alignment vertical="center"/>
    </xf>
    <xf numFmtId="166" fontId="246" fillId="29" borderId="59" xfId="0" applyNumberFormat="1" applyFont="1" applyFill="1" applyBorder="1" applyAlignment="1">
      <alignment horizontal="center" vertical="center"/>
    </xf>
    <xf numFmtId="16" fontId="247" fillId="29" borderId="59" xfId="0" applyNumberFormat="1" applyFont="1" applyFill="1" applyBorder="1" applyAlignment="1">
      <alignment horizontal="center" vertical="center"/>
    </xf>
    <xf numFmtId="16" fontId="246" fillId="29" borderId="59" xfId="0" applyNumberFormat="1" applyFont="1" applyFill="1" applyBorder="1" applyAlignment="1">
      <alignment horizontal="center" vertical="center"/>
    </xf>
    <xf numFmtId="20" fontId="246" fillId="29" borderId="59" xfId="0" applyNumberFormat="1" applyFont="1" applyFill="1" applyBorder="1" applyAlignment="1">
      <alignment horizontal="center" vertical="center"/>
    </xf>
    <xf numFmtId="0" fontId="247" fillId="29" borderId="66" xfId="0" applyFont="1" applyFill="1" applyBorder="1" applyAlignment="1">
      <alignment horizontal="left" vertical="center"/>
    </xf>
    <xf numFmtId="0" fontId="246" fillId="29" borderId="0" xfId="0" applyFont="1" applyFill="1" applyAlignment="1">
      <alignment vertical="center"/>
    </xf>
    <xf numFmtId="0" fontId="248" fillId="29" borderId="0" xfId="0" applyFont="1" applyFill="1" applyBorder="1"/>
    <xf numFmtId="0" fontId="248" fillId="29" borderId="0" xfId="0" applyFont="1" applyFill="1"/>
    <xf numFmtId="0" fontId="246" fillId="29" borderId="63" xfId="0" applyFont="1" applyFill="1" applyBorder="1" applyAlignment="1">
      <alignment horizontal="left" vertical="center"/>
    </xf>
    <xf numFmtId="0" fontId="246" fillId="29" borderId="0" xfId="0" applyFont="1" applyFill="1"/>
    <xf numFmtId="0" fontId="217" fillId="0" borderId="0" xfId="323" applyFont="1" applyFill="1" applyBorder="1" applyAlignment="1">
      <alignment horizontal="left" vertical="center"/>
    </xf>
    <xf numFmtId="0" fontId="217" fillId="0" borderId="0" xfId="323" quotePrefix="1" applyNumberFormat="1" applyFont="1" applyFill="1" applyBorder="1" applyAlignment="1">
      <alignment horizontal="center" vertical="center"/>
    </xf>
    <xf numFmtId="167" fontId="217" fillId="0" borderId="0" xfId="323" applyNumberFormat="1" applyFont="1" applyFill="1" applyBorder="1" applyAlignment="1">
      <alignment horizontal="center" vertical="center"/>
    </xf>
    <xf numFmtId="167" fontId="218" fillId="0" borderId="35" xfId="236" applyNumberFormat="1" applyFont="1" applyFill="1" applyBorder="1" applyAlignment="1" applyProtection="1">
      <alignment horizontal="center" vertical="center"/>
      <protection hidden="1"/>
    </xf>
    <xf numFmtId="167" fontId="225" fillId="0" borderId="34" xfId="236" applyNumberFormat="1" applyFont="1" applyFill="1" applyBorder="1" applyAlignment="1" applyProtection="1">
      <alignment horizontal="center" vertical="center"/>
      <protection hidden="1"/>
    </xf>
    <xf numFmtId="0" fontId="218" fillId="0" borderId="150" xfId="236" applyFont="1" applyFill="1" applyBorder="1" applyAlignment="1" applyProtection="1">
      <alignment horizontal="center" vertical="center"/>
      <protection hidden="1"/>
    </xf>
    <xf numFmtId="0" fontId="218" fillId="0" borderId="151" xfId="236" applyFont="1" applyFill="1" applyBorder="1" applyAlignment="1" applyProtection="1">
      <alignment horizontal="center" vertical="center"/>
      <protection hidden="1"/>
    </xf>
    <xf numFmtId="167" fontId="225" fillId="0" borderId="151" xfId="236" applyNumberFormat="1" applyFont="1" applyFill="1" applyBorder="1" applyAlignment="1" applyProtection="1">
      <alignment horizontal="center" vertical="center"/>
      <protection hidden="1"/>
    </xf>
    <xf numFmtId="167" fontId="218" fillId="0" borderId="30" xfId="236" applyNumberFormat="1" applyFont="1" applyFill="1" applyBorder="1" applyAlignment="1" applyProtection="1">
      <alignment horizontal="center" vertical="center"/>
      <protection hidden="1"/>
    </xf>
    <xf numFmtId="167" fontId="218" fillId="0" borderId="214" xfId="236" applyNumberFormat="1" applyFont="1" applyFill="1" applyBorder="1" applyAlignment="1" applyProtection="1">
      <alignment horizontal="center" vertical="center"/>
      <protection hidden="1"/>
    </xf>
    <xf numFmtId="167" fontId="218" fillId="0" borderId="150" xfId="236" applyNumberFormat="1" applyFont="1" applyFill="1" applyBorder="1" applyAlignment="1" applyProtection="1">
      <alignment horizontal="center" vertical="center"/>
      <protection hidden="1"/>
    </xf>
    <xf numFmtId="167" fontId="218" fillId="0" borderId="151" xfId="236" applyNumberFormat="1" applyFont="1" applyFill="1" applyBorder="1" applyAlignment="1" applyProtection="1">
      <alignment horizontal="center" vertical="center"/>
      <protection hidden="1"/>
    </xf>
    <xf numFmtId="0" fontId="150" fillId="31" borderId="152" xfId="0" applyFont="1" applyFill="1" applyBorder="1" applyAlignment="1">
      <alignment horizontal="center" wrapText="1"/>
    </xf>
    <xf numFmtId="0" fontId="249" fillId="29" borderId="0" xfId="0" applyFont="1" applyFill="1" applyBorder="1"/>
    <xf numFmtId="0" fontId="219" fillId="29" borderId="8" xfId="0" quotePrefix="1" applyFont="1" applyFill="1" applyBorder="1" applyAlignment="1">
      <alignment horizontal="center" vertical="center" wrapText="1"/>
    </xf>
    <xf numFmtId="20" fontId="218" fillId="0" borderId="30" xfId="236" applyNumberFormat="1" applyFont="1" applyFill="1" applyBorder="1" applyAlignment="1" applyProtection="1">
      <alignment horizontal="center" vertical="center"/>
      <protection hidden="1"/>
    </xf>
    <xf numFmtId="0" fontId="219" fillId="29" borderId="63" xfId="0" applyFont="1" applyFill="1" applyBorder="1" applyAlignment="1">
      <alignment horizontal="center" vertical="center" wrapText="1"/>
    </xf>
    <xf numFmtId="167" fontId="218" fillId="0" borderId="41" xfId="236" applyNumberFormat="1" applyFont="1" applyFill="1" applyBorder="1" applyAlignment="1" applyProtection="1">
      <alignment horizontal="center" vertical="center"/>
      <protection hidden="1"/>
    </xf>
    <xf numFmtId="20" fontId="218" fillId="0" borderId="43" xfId="236" quotePrefix="1" applyNumberFormat="1" applyFont="1" applyFill="1" applyBorder="1" applyAlignment="1" applyProtection="1">
      <alignment horizontal="center" vertical="center"/>
      <protection hidden="1"/>
    </xf>
    <xf numFmtId="167" fontId="218" fillId="0" borderId="153" xfId="236" applyNumberFormat="1" applyFont="1" applyFill="1" applyBorder="1" applyAlignment="1" applyProtection="1">
      <alignment horizontal="center" vertical="center"/>
      <protection hidden="1"/>
    </xf>
    <xf numFmtId="20" fontId="218" fillId="0" borderId="154" xfId="236" quotePrefix="1" applyNumberFormat="1" applyFont="1" applyFill="1" applyBorder="1" applyAlignment="1" applyProtection="1">
      <alignment horizontal="center" vertical="center"/>
      <protection hidden="1"/>
    </xf>
    <xf numFmtId="20" fontId="218" fillId="0" borderId="155" xfId="236" quotePrefix="1" applyNumberFormat="1" applyFont="1" applyFill="1" applyBorder="1" applyAlignment="1" applyProtection="1">
      <alignment horizontal="center" vertical="center"/>
      <protection hidden="1"/>
    </xf>
    <xf numFmtId="167" fontId="218" fillId="0" borderId="215" xfId="236" applyNumberFormat="1" applyFont="1" applyFill="1" applyBorder="1" applyAlignment="1" applyProtection="1">
      <alignment horizontal="center" vertical="center"/>
      <protection hidden="1"/>
    </xf>
    <xf numFmtId="0" fontId="218" fillId="0" borderId="216" xfId="236" applyFont="1" applyFill="1" applyBorder="1" applyAlignment="1" applyProtection="1">
      <alignment horizontal="center" vertical="center"/>
      <protection hidden="1"/>
    </xf>
    <xf numFmtId="167" fontId="218" fillId="0" borderId="216" xfId="382" applyNumberFormat="1" applyFont="1" applyFill="1" applyBorder="1" applyAlignment="1" applyProtection="1">
      <alignment horizontal="center" vertical="center"/>
      <protection hidden="1"/>
    </xf>
    <xf numFmtId="0" fontId="202" fillId="0" borderId="156" xfId="0" applyFont="1" applyBorder="1" applyAlignment="1">
      <alignment horizontal="left" vertical="center"/>
    </xf>
    <xf numFmtId="0" fontId="202" fillId="0" borderId="157" xfId="0" applyFont="1" applyBorder="1" applyAlignment="1">
      <alignment horizontal="left" vertical="center"/>
    </xf>
    <xf numFmtId="0" fontId="201" fillId="0" borderId="133" xfId="0" applyFont="1" applyBorder="1" applyAlignment="1">
      <alignment horizontal="left" vertical="center"/>
    </xf>
    <xf numFmtId="0" fontId="201" fillId="0" borderId="158" xfId="0" applyFont="1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0" fillId="0" borderId="21" xfId="0" applyBorder="1" applyAlignment="1">
      <alignment vertical="center" wrapText="1"/>
    </xf>
    <xf numFmtId="0" fontId="250" fillId="0" borderId="21" xfId="0" applyFont="1" applyBorder="1"/>
    <xf numFmtId="0" fontId="0" fillId="0" borderId="21" xfId="0" applyBorder="1"/>
    <xf numFmtId="0" fontId="244" fillId="29" borderId="132" xfId="0" applyFont="1" applyFill="1" applyBorder="1" applyAlignment="1">
      <alignment horizontal="center" vertical="center"/>
    </xf>
    <xf numFmtId="166" fontId="217" fillId="29" borderId="129" xfId="0" applyNumberFormat="1" applyFont="1" applyFill="1" applyBorder="1" applyAlignment="1">
      <alignment horizontal="center" vertical="center"/>
    </xf>
    <xf numFmtId="166" fontId="217" fillId="29" borderId="159" xfId="0" applyNumberFormat="1" applyFont="1" applyFill="1" applyBorder="1" applyAlignment="1">
      <alignment horizontal="center" vertical="center"/>
    </xf>
    <xf numFmtId="0" fontId="244" fillId="29" borderId="127" xfId="0" applyFont="1" applyFill="1" applyBorder="1" applyAlignment="1">
      <alignment horizontal="center" vertical="center"/>
    </xf>
    <xf numFmtId="166" fontId="217" fillId="29" borderId="149" xfId="0" applyNumberFormat="1" applyFont="1" applyFill="1" applyBorder="1" applyAlignment="1">
      <alignment horizontal="center" vertical="center"/>
    </xf>
    <xf numFmtId="207" fontId="233" fillId="31" borderId="149" xfId="323" applyNumberFormat="1" applyFont="1" applyFill="1" applyBorder="1" applyAlignment="1">
      <alignment horizontal="center" vertical="center"/>
    </xf>
    <xf numFmtId="0" fontId="233" fillId="31" borderId="65" xfId="0" applyFont="1" applyFill="1" applyBorder="1" applyAlignment="1">
      <alignment horizontal="center" vertical="center"/>
    </xf>
    <xf numFmtId="0" fontId="233" fillId="31" borderId="63" xfId="0" applyFont="1" applyFill="1" applyBorder="1" applyAlignment="1">
      <alignment horizontal="center" vertical="center"/>
    </xf>
    <xf numFmtId="0" fontId="233" fillId="31" borderId="59" xfId="0" applyFont="1" applyFill="1" applyBorder="1" applyAlignment="1">
      <alignment horizontal="center" vertical="center" wrapText="1"/>
    </xf>
    <xf numFmtId="0" fontId="233" fillId="31" borderId="59" xfId="0" applyFont="1" applyFill="1" applyBorder="1" applyAlignment="1">
      <alignment horizontal="center" vertical="center"/>
    </xf>
    <xf numFmtId="0" fontId="233" fillId="31" borderId="66" xfId="0" applyFont="1" applyFill="1" applyBorder="1" applyAlignment="1">
      <alignment horizontal="center" vertical="center"/>
    </xf>
    <xf numFmtId="0" fontId="218" fillId="29" borderId="51" xfId="321" applyFont="1" applyFill="1" applyBorder="1" applyAlignment="1">
      <alignment horizontal="center" vertical="center"/>
    </xf>
    <xf numFmtId="0" fontId="218" fillId="29" borderId="63" xfId="321" applyFont="1" applyFill="1" applyBorder="1" applyAlignment="1">
      <alignment horizontal="center" vertical="center"/>
    </xf>
    <xf numFmtId="0" fontId="251" fillId="0" borderId="0" xfId="0" applyFont="1"/>
    <xf numFmtId="0" fontId="252" fillId="0" borderId="0" xfId="0" applyFont="1" applyAlignment="1">
      <alignment horizontal="left"/>
    </xf>
    <xf numFmtId="166" fontId="132" fillId="0" borderId="66" xfId="0" applyNumberFormat="1" applyFont="1" applyFill="1" applyBorder="1" applyAlignment="1" applyProtection="1">
      <alignment horizontal="center" vertical="center"/>
      <protection hidden="1"/>
    </xf>
    <xf numFmtId="0" fontId="150" fillId="0" borderId="0" xfId="0" applyFont="1" applyBorder="1" applyAlignment="1">
      <alignment horizontal="center" vertical="center"/>
    </xf>
    <xf numFmtId="166" fontId="218" fillId="31" borderId="8" xfId="0" applyNumberFormat="1" applyFont="1" applyFill="1" applyBorder="1" applyAlignment="1">
      <alignment horizontal="center" vertical="center"/>
    </xf>
    <xf numFmtId="166" fontId="218" fillId="31" borderId="47" xfId="0" applyNumberFormat="1" applyFont="1" applyFill="1" applyBorder="1" applyAlignment="1">
      <alignment horizontal="center" vertical="center"/>
    </xf>
    <xf numFmtId="173" fontId="218" fillId="31" borderId="47" xfId="0" applyNumberFormat="1" applyFont="1" applyFill="1" applyBorder="1" applyAlignment="1">
      <alignment horizontal="center" vertical="center"/>
    </xf>
    <xf numFmtId="16" fontId="219" fillId="29" borderId="66" xfId="0" applyNumberFormat="1" applyFont="1" applyFill="1" applyBorder="1" applyAlignment="1">
      <alignment horizontal="center" vertical="center"/>
    </xf>
    <xf numFmtId="0" fontId="220" fillId="31" borderId="8" xfId="0" applyFont="1" applyFill="1" applyBorder="1" applyAlignment="1">
      <alignment horizontal="center" vertical="center" wrapText="1"/>
    </xf>
    <xf numFmtId="0" fontId="220" fillId="31" borderId="47" xfId="0" applyFont="1" applyFill="1" applyBorder="1" applyAlignment="1">
      <alignment horizontal="center" vertical="center"/>
    </xf>
    <xf numFmtId="0" fontId="253" fillId="0" borderId="0" xfId="0" applyFont="1" applyBorder="1" applyAlignment="1">
      <alignment vertical="center"/>
    </xf>
    <xf numFmtId="16" fontId="236" fillId="29" borderId="59" xfId="298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0" fontId="15" fillId="0" borderId="0" xfId="0" applyFont="1" applyFill="1" applyBorder="1" applyAlignment="1"/>
    <xf numFmtId="168" fontId="255" fillId="31" borderId="65" xfId="321" applyNumberFormat="1" applyFont="1" applyFill="1" applyBorder="1" applyAlignment="1">
      <alignment horizontal="center" vertical="center"/>
    </xf>
    <xf numFmtId="168" fontId="256" fillId="31" borderId="8" xfId="321" applyNumberFormat="1" applyFont="1" applyFill="1" applyBorder="1" applyAlignment="1">
      <alignment horizontal="center" vertical="center"/>
    </xf>
    <xf numFmtId="168" fontId="255" fillId="31" borderId="8" xfId="321" applyNumberFormat="1" applyFont="1" applyFill="1" applyBorder="1" applyAlignment="1">
      <alignment horizontal="center" vertical="center" wrapText="1"/>
    </xf>
    <xf numFmtId="168" fontId="255" fillId="31" borderId="47" xfId="321" applyNumberFormat="1" applyFont="1" applyFill="1" applyBorder="1" applyAlignment="1">
      <alignment horizontal="center" vertical="center" wrapText="1"/>
    </xf>
    <xf numFmtId="0" fontId="255" fillId="29" borderId="51" xfId="321" applyFont="1" applyFill="1" applyBorder="1" applyAlignment="1">
      <alignment horizontal="center" vertical="center"/>
    </xf>
    <xf numFmtId="0" fontId="255" fillId="29" borderId="141" xfId="321" applyFont="1" applyFill="1" applyBorder="1" applyAlignment="1">
      <alignment horizontal="center" vertical="center"/>
    </xf>
    <xf numFmtId="167" fontId="255" fillId="29" borderId="8" xfId="321" applyNumberFormat="1" applyFont="1" applyFill="1" applyBorder="1" applyAlignment="1">
      <alignment horizontal="center" vertical="center"/>
    </xf>
    <xf numFmtId="0" fontId="255" fillId="29" borderId="62" xfId="321" applyFont="1" applyFill="1" applyBorder="1" applyAlignment="1">
      <alignment horizontal="center" vertical="center"/>
    </xf>
    <xf numFmtId="0" fontId="255" fillId="29" borderId="144" xfId="321" applyFont="1" applyFill="1" applyBorder="1" applyAlignment="1">
      <alignment horizontal="center" vertical="center"/>
    </xf>
    <xf numFmtId="0" fontId="257" fillId="0" borderId="0" xfId="0" applyFont="1"/>
    <xf numFmtId="0" fontId="257" fillId="0" borderId="0" xfId="0" applyFont="1" applyAlignment="1">
      <alignment horizontal="left"/>
    </xf>
    <xf numFmtId="0" fontId="257" fillId="0" borderId="0" xfId="0" applyFont="1" applyAlignment="1">
      <alignment horizontal="center"/>
    </xf>
    <xf numFmtId="0" fontId="133" fillId="0" borderId="0" xfId="0" applyNumberFormat="1" applyFont="1" applyFill="1" applyAlignment="1"/>
    <xf numFmtId="0" fontId="167" fillId="29" borderId="8" xfId="0" applyNumberFormat="1" applyFont="1" applyFill="1" applyBorder="1" applyAlignment="1">
      <alignment horizontal="center" vertical="center"/>
    </xf>
    <xf numFmtId="0" fontId="246" fillId="29" borderId="59" xfId="0" applyNumberFormat="1" applyFont="1" applyFill="1" applyBorder="1" applyAlignment="1">
      <alignment horizontal="center" vertical="center"/>
    </xf>
    <xf numFmtId="0" fontId="140" fillId="0" borderId="0" xfId="0" applyNumberFormat="1" applyFont="1" applyFill="1"/>
    <xf numFmtId="0" fontId="133" fillId="0" borderId="0" xfId="0" applyNumberFormat="1" applyFont="1" applyFill="1"/>
    <xf numFmtId="169" fontId="18" fillId="29" borderId="59" xfId="0" quotePrefix="1" applyNumberFormat="1" applyFont="1" applyFill="1" applyBorder="1" applyAlignment="1">
      <alignment horizontal="center" vertical="center"/>
    </xf>
    <xf numFmtId="169" fontId="7" fillId="29" borderId="59" xfId="0" applyNumberFormat="1" applyFont="1" applyFill="1" applyBorder="1" applyAlignment="1">
      <alignment horizontal="center"/>
    </xf>
    <xf numFmtId="169" fontId="7" fillId="29" borderId="66" xfId="0" applyNumberFormat="1" applyFont="1" applyFill="1" applyBorder="1" applyAlignment="1">
      <alignment horizontal="center"/>
    </xf>
    <xf numFmtId="0" fontId="157" fillId="29" borderId="0" xfId="0" applyFont="1" applyFill="1" applyBorder="1"/>
    <xf numFmtId="16" fontId="217" fillId="29" borderId="59" xfId="0" applyNumberFormat="1" applyFont="1" applyFill="1" applyBorder="1" applyAlignment="1">
      <alignment horizontal="center"/>
    </xf>
    <xf numFmtId="16" fontId="217" fillId="29" borderId="66" xfId="0" applyNumberFormat="1" applyFont="1" applyFill="1" applyBorder="1" applyAlignment="1">
      <alignment horizontal="center"/>
    </xf>
    <xf numFmtId="0" fontId="205" fillId="0" borderId="0" xfId="0" applyFont="1" applyAlignment="1">
      <alignment horizontal="left"/>
    </xf>
    <xf numFmtId="176" fontId="150" fillId="29" borderId="136" xfId="0" applyNumberFormat="1" applyFont="1" applyFill="1" applyBorder="1" applyAlignment="1">
      <alignment horizontal="center"/>
    </xf>
    <xf numFmtId="0" fontId="150" fillId="29" borderId="0" xfId="0" applyFont="1" applyFill="1" applyBorder="1"/>
    <xf numFmtId="16" fontId="168" fillId="29" borderId="129" xfId="0" applyNumberFormat="1" applyFont="1" applyFill="1" applyBorder="1" applyAlignment="1">
      <alignment horizontal="center" vertical="center"/>
    </xf>
    <xf numFmtId="0" fontId="150" fillId="29" borderId="0" xfId="0" applyFont="1" applyFill="1" applyBorder="1" applyAlignment="1"/>
    <xf numFmtId="0" fontId="150" fillId="29" borderId="0" xfId="0" applyFont="1" applyFill="1" applyBorder="1" applyAlignment="1">
      <alignment horizontal="center"/>
    </xf>
    <xf numFmtId="16" fontId="150" fillId="29" borderId="0" xfId="0" applyNumberFormat="1" applyFont="1" applyFill="1" applyBorder="1" applyAlignment="1">
      <alignment horizontal="center"/>
    </xf>
    <xf numFmtId="16" fontId="132" fillId="31" borderId="8" xfId="0" applyNumberFormat="1" applyFont="1" applyFill="1" applyBorder="1" applyAlignment="1">
      <alignment horizontal="center" vertical="center" wrapText="1"/>
    </xf>
    <xf numFmtId="0" fontId="142" fillId="0" borderId="8" xfId="0" applyFont="1" applyFill="1" applyBorder="1" applyAlignment="1">
      <alignment horizontal="center"/>
    </xf>
    <xf numFmtId="16" fontId="142" fillId="29" borderId="8" xfId="0" applyNumberFormat="1" applyFont="1" applyFill="1" applyBorder="1" applyAlignment="1">
      <alignment horizontal="center"/>
    </xf>
    <xf numFmtId="16" fontId="150" fillId="29" borderId="8" xfId="0" applyNumberFormat="1" applyFont="1" applyFill="1" applyBorder="1" applyAlignment="1">
      <alignment horizontal="center"/>
    </xf>
    <xf numFmtId="16" fontId="132" fillId="31" borderId="65" xfId="0" applyNumberFormat="1" applyFont="1" applyFill="1" applyBorder="1" applyAlignment="1">
      <alignment horizontal="center" vertical="center" wrapText="1"/>
    </xf>
    <xf numFmtId="16" fontId="132" fillId="31" borderId="149" xfId="0" applyNumberFormat="1" applyFont="1" applyFill="1" applyBorder="1" applyAlignment="1">
      <alignment horizontal="center" vertical="center" wrapText="1"/>
    </xf>
    <xf numFmtId="16" fontId="132" fillId="31" borderId="47" xfId="0" applyNumberFormat="1" applyFont="1" applyFill="1" applyBorder="1" applyAlignment="1">
      <alignment horizontal="center" vertical="center" wrapText="1"/>
    </xf>
    <xf numFmtId="0" fontId="142" fillId="0" borderId="51" xfId="0" applyFont="1" applyFill="1" applyBorder="1" applyAlignment="1"/>
    <xf numFmtId="16" fontId="142" fillId="29" borderId="47" xfId="0" applyNumberFormat="1" applyFont="1" applyFill="1" applyBorder="1" applyAlignment="1">
      <alignment horizontal="center"/>
    </xf>
    <xf numFmtId="16" fontId="150" fillId="29" borderId="47" xfId="0" applyNumberFormat="1" applyFont="1" applyFill="1" applyBorder="1" applyAlignment="1">
      <alignment horizontal="center"/>
    </xf>
    <xf numFmtId="0" fontId="206" fillId="0" borderId="0" xfId="0" applyFont="1" applyFill="1"/>
    <xf numFmtId="0" fontId="196" fillId="0" borderId="0" xfId="0" applyFont="1" applyFill="1" applyBorder="1"/>
    <xf numFmtId="0" fontId="167" fillId="29" borderId="47" xfId="0" applyFont="1" applyFill="1" applyBorder="1" applyAlignment="1">
      <alignment horizontal="left" vertical="center"/>
    </xf>
    <xf numFmtId="16" fontId="167" fillId="0" borderId="65" xfId="0" applyNumberFormat="1" applyFont="1" applyFill="1" applyBorder="1" applyAlignment="1">
      <alignment horizontal="center" vertical="center"/>
    </xf>
    <xf numFmtId="0" fontId="168" fillId="0" borderId="149" xfId="0" applyFont="1" applyFill="1" applyBorder="1" applyAlignment="1">
      <alignment horizontal="left" vertical="center"/>
    </xf>
    <xf numFmtId="0" fontId="196" fillId="0" borderId="0" xfId="0" applyFont="1" applyFill="1"/>
    <xf numFmtId="0" fontId="167" fillId="0" borderId="0" xfId="0" applyFont="1" applyFill="1"/>
    <xf numFmtId="0" fontId="167" fillId="29" borderId="132" xfId="0" applyFont="1" applyFill="1" applyBorder="1" applyAlignment="1">
      <alignment horizontal="left" vertical="center"/>
    </xf>
    <xf numFmtId="0" fontId="167" fillId="29" borderId="129" xfId="0" applyNumberFormat="1" applyFont="1" applyFill="1" applyBorder="1" applyAlignment="1">
      <alignment horizontal="center" vertical="center"/>
    </xf>
    <xf numFmtId="166" fontId="167" fillId="29" borderId="129" xfId="0" applyNumberFormat="1" applyFont="1" applyFill="1" applyBorder="1" applyAlignment="1">
      <alignment horizontal="center" vertical="center"/>
    </xf>
    <xf numFmtId="16" fontId="167" fillId="29" borderId="129" xfId="0" applyNumberFormat="1" applyFont="1" applyFill="1" applyBorder="1" applyAlignment="1">
      <alignment horizontal="center" vertical="center"/>
    </xf>
    <xf numFmtId="20" fontId="167" fillId="29" borderId="129" xfId="0" applyNumberFormat="1" applyFont="1" applyFill="1" applyBorder="1" applyAlignment="1">
      <alignment horizontal="center" vertical="center"/>
    </xf>
    <xf numFmtId="0" fontId="168" fillId="29" borderId="159" xfId="0" applyFont="1" applyFill="1" applyBorder="1" applyAlignment="1">
      <alignment horizontal="left" vertical="center"/>
    </xf>
    <xf numFmtId="173" fontId="218" fillId="31" borderId="65" xfId="0" applyNumberFormat="1" applyFont="1" applyFill="1" applyBorder="1" applyAlignment="1">
      <alignment horizontal="center" vertical="center"/>
    </xf>
    <xf numFmtId="173" fontId="218" fillId="31" borderId="8" xfId="0" applyNumberFormat="1" applyFont="1" applyFill="1" applyBorder="1" applyAlignment="1">
      <alignment horizontal="center" vertical="center"/>
    </xf>
    <xf numFmtId="0" fontId="218" fillId="29" borderId="90" xfId="236" applyFont="1" applyFill="1" applyBorder="1" applyAlignment="1" applyProtection="1">
      <alignment horizontal="left" vertical="center"/>
      <protection hidden="1"/>
    </xf>
    <xf numFmtId="167" fontId="218" fillId="29" borderId="94" xfId="236" applyNumberFormat="1" applyFont="1" applyFill="1" applyBorder="1" applyAlignment="1" applyProtection="1">
      <alignment horizontal="center" vertical="center"/>
      <protection hidden="1"/>
    </xf>
    <xf numFmtId="20" fontId="218" fillId="29" borderId="95" xfId="236" quotePrefix="1" applyNumberFormat="1" applyFont="1" applyFill="1" applyBorder="1" applyAlignment="1" applyProtection="1">
      <alignment horizontal="center" vertical="center"/>
      <protection hidden="1"/>
    </xf>
    <xf numFmtId="167" fontId="218" fillId="29" borderId="96" xfId="236" applyNumberFormat="1" applyFont="1" applyFill="1" applyBorder="1" applyAlignment="1" applyProtection="1">
      <alignment horizontal="center" vertical="center"/>
      <protection hidden="1"/>
    </xf>
    <xf numFmtId="20" fontId="218" fillId="29" borderId="97" xfId="236" quotePrefix="1" applyNumberFormat="1" applyFont="1" applyFill="1" applyBorder="1" applyAlignment="1" applyProtection="1">
      <alignment horizontal="center" vertical="center"/>
      <protection hidden="1"/>
    </xf>
    <xf numFmtId="167" fontId="218" fillId="29" borderId="93" xfId="236" quotePrefix="1" applyNumberFormat="1" applyFont="1" applyFill="1" applyBorder="1" applyAlignment="1" applyProtection="1">
      <alignment horizontal="center" vertical="center"/>
      <protection hidden="1"/>
    </xf>
    <xf numFmtId="20" fontId="218" fillId="29" borderId="98" xfId="236" quotePrefix="1" applyNumberFormat="1" applyFont="1" applyFill="1" applyBorder="1" applyAlignment="1" applyProtection="1">
      <alignment horizontal="center" vertical="center"/>
      <protection hidden="1"/>
    </xf>
    <xf numFmtId="167" fontId="225" fillId="29" borderId="99" xfId="236" applyNumberFormat="1" applyFont="1" applyFill="1" applyBorder="1" applyAlignment="1" applyProtection="1">
      <alignment horizontal="center" vertical="center"/>
      <protection hidden="1"/>
    </xf>
    <xf numFmtId="167" fontId="225" fillId="29" borderId="100" xfId="236" applyNumberFormat="1" applyFont="1" applyFill="1" applyBorder="1" applyAlignment="1" applyProtection="1">
      <alignment horizontal="center" vertical="center"/>
      <protection hidden="1"/>
    </xf>
    <xf numFmtId="167" fontId="225" fillId="29" borderId="101" xfId="236" applyNumberFormat="1" applyFont="1" applyFill="1" applyBorder="1" applyAlignment="1" applyProtection="1">
      <alignment horizontal="center" vertical="center"/>
      <protection hidden="1"/>
    </xf>
    <xf numFmtId="167" fontId="218" fillId="29" borderId="100" xfId="236" applyNumberFormat="1" applyFont="1" applyFill="1" applyBorder="1" applyAlignment="1" applyProtection="1">
      <alignment horizontal="center" vertical="center"/>
      <protection hidden="1"/>
    </xf>
    <xf numFmtId="167" fontId="218" fillId="29" borderId="102" xfId="236" applyNumberFormat="1" applyFont="1" applyFill="1" applyBorder="1" applyAlignment="1" applyProtection="1">
      <alignment horizontal="center" vertical="center"/>
      <protection hidden="1"/>
    </xf>
    <xf numFmtId="167" fontId="225" fillId="29" borderId="103" xfId="382" applyNumberFormat="1" applyFont="1" applyFill="1" applyBorder="1" applyAlignment="1" applyProtection="1">
      <alignment horizontal="center" vertical="center"/>
      <protection hidden="1"/>
    </xf>
    <xf numFmtId="0" fontId="218" fillId="29" borderId="91" xfId="236" applyFont="1" applyFill="1" applyBorder="1" applyAlignment="1" applyProtection="1">
      <alignment vertical="center"/>
      <protection hidden="1"/>
    </xf>
    <xf numFmtId="0" fontId="218" fillId="29" borderId="92" xfId="236" applyFont="1" applyFill="1" applyBorder="1" applyAlignment="1" applyProtection="1">
      <alignment horizontal="right" vertical="center"/>
      <protection hidden="1"/>
    </xf>
    <xf numFmtId="170" fontId="218" fillId="29" borderId="93" xfId="236" quotePrefix="1" applyNumberFormat="1" applyFont="1" applyFill="1" applyBorder="1" applyAlignment="1" applyProtection="1">
      <alignment horizontal="center" vertical="center"/>
      <protection hidden="1"/>
    </xf>
    <xf numFmtId="167" fontId="218" fillId="29" borderId="112" xfId="236" applyNumberFormat="1" applyFont="1" applyFill="1" applyBorder="1" applyAlignment="1" applyProtection="1">
      <alignment horizontal="center" vertical="center"/>
      <protection hidden="1"/>
    </xf>
    <xf numFmtId="170" fontId="218" fillId="29" borderId="93" xfId="236" applyNumberFormat="1" applyFont="1" applyFill="1" applyBorder="1" applyAlignment="1" applyProtection="1">
      <alignment horizontal="center" vertical="center"/>
      <protection hidden="1"/>
    </xf>
    <xf numFmtId="0" fontId="218" fillId="29" borderId="8" xfId="321" applyFont="1" applyFill="1" applyBorder="1" applyAlignment="1">
      <alignment horizontal="center" vertical="center"/>
    </xf>
    <xf numFmtId="0" fontId="259" fillId="32" borderId="8" xfId="0" applyFont="1" applyFill="1" applyBorder="1" applyAlignment="1">
      <alignment horizontal="center" vertical="center"/>
    </xf>
    <xf numFmtId="205" fontId="254" fillId="0" borderId="8" xfId="0" applyNumberFormat="1" applyFont="1" applyFill="1" applyBorder="1" applyAlignment="1">
      <alignment horizontal="center"/>
    </xf>
    <xf numFmtId="205" fontId="197" fillId="0" borderId="8" xfId="0" applyNumberFormat="1" applyFont="1" applyFill="1" applyBorder="1" applyAlignment="1">
      <alignment horizontal="center"/>
    </xf>
    <xf numFmtId="205" fontId="254" fillId="0" borderId="47" xfId="0" applyNumberFormat="1" applyFont="1" applyFill="1" applyBorder="1" applyAlignment="1">
      <alignment horizontal="center"/>
    </xf>
    <xf numFmtId="0" fontId="217" fillId="29" borderId="8" xfId="0" applyFont="1" applyFill="1" applyBorder="1" applyAlignment="1">
      <alignment horizontal="center" vertical="center"/>
    </xf>
    <xf numFmtId="0" fontId="217" fillId="29" borderId="59" xfId="0" applyFont="1" applyFill="1" applyBorder="1" applyAlignment="1">
      <alignment horizontal="center" vertical="center"/>
    </xf>
    <xf numFmtId="0" fontId="138" fillId="29" borderId="51" xfId="0" applyFont="1" applyFill="1" applyBorder="1" applyAlignment="1">
      <alignment horizontal="left" vertical="center"/>
    </xf>
    <xf numFmtId="0" fontId="138" fillId="29" borderId="8" xfId="0" applyNumberFormat="1" applyFont="1" applyFill="1" applyBorder="1" applyAlignment="1">
      <alignment horizontal="center" vertical="center"/>
    </xf>
    <xf numFmtId="166" fontId="138" fillId="29" borderId="8" xfId="0" applyNumberFormat="1" applyFont="1" applyFill="1" applyBorder="1" applyAlignment="1">
      <alignment horizontal="center" vertical="center"/>
    </xf>
    <xf numFmtId="16" fontId="138" fillId="29" borderId="8" xfId="0" applyNumberFormat="1" applyFont="1" applyFill="1" applyBorder="1" applyAlignment="1">
      <alignment horizontal="center" vertical="center"/>
    </xf>
    <xf numFmtId="16" fontId="207" fillId="29" borderId="8" xfId="0" applyNumberFormat="1" applyFont="1" applyFill="1" applyBorder="1" applyAlignment="1">
      <alignment horizontal="center" vertical="center"/>
    </xf>
    <xf numFmtId="20" fontId="138" fillId="29" borderId="8" xfId="0" applyNumberFormat="1" applyFont="1" applyFill="1" applyBorder="1" applyAlignment="1">
      <alignment horizontal="center" vertical="center"/>
    </xf>
    <xf numFmtId="0" fontId="207" fillId="29" borderId="47" xfId="0" applyFont="1" applyFill="1" applyBorder="1" applyAlignment="1">
      <alignment horizontal="left" vertical="center"/>
    </xf>
    <xf numFmtId="0" fontId="133" fillId="29" borderId="0" xfId="0" applyFont="1" applyFill="1" applyBorder="1"/>
    <xf numFmtId="0" fontId="138" fillId="29" borderId="0" xfId="0" applyFont="1" applyFill="1" applyAlignment="1">
      <alignment vertical="center"/>
    </xf>
    <xf numFmtId="16" fontId="142" fillId="29" borderId="167" xfId="0" applyNumberFormat="1" applyFont="1" applyFill="1" applyBorder="1" applyAlignment="1">
      <alignment horizontal="center"/>
    </xf>
    <xf numFmtId="16" fontId="142" fillId="29" borderId="168" xfId="0" applyNumberFormat="1" applyFont="1" applyFill="1" applyBorder="1" applyAlignment="1">
      <alignment horizontal="center"/>
    </xf>
    <xf numFmtId="0" fontId="219" fillId="29" borderId="51" xfId="0" applyFont="1" applyFill="1" applyBorder="1" applyAlignment="1">
      <alignment horizontal="center" vertical="center" wrapText="1"/>
    </xf>
    <xf numFmtId="0" fontId="135" fillId="31" borderId="169" xfId="0" applyFont="1" applyFill="1" applyBorder="1" applyAlignment="1">
      <alignment horizontal="center" vertical="center"/>
    </xf>
    <xf numFmtId="0" fontId="135" fillId="31" borderId="170" xfId="0" applyNumberFormat="1" applyFont="1" applyFill="1" applyBorder="1" applyAlignment="1">
      <alignment horizontal="center" vertical="center"/>
    </xf>
    <xf numFmtId="166" fontId="135" fillId="31" borderId="170" xfId="0" applyNumberFormat="1" applyFont="1" applyFill="1" applyBorder="1" applyAlignment="1">
      <alignment horizontal="center" vertical="center"/>
    </xf>
    <xf numFmtId="0" fontId="135" fillId="31" borderId="170" xfId="0" applyFont="1" applyFill="1" applyBorder="1" applyAlignment="1">
      <alignment horizontal="center" vertical="center"/>
    </xf>
    <xf numFmtId="0" fontId="136" fillId="31" borderId="170" xfId="0" applyFont="1" applyFill="1" applyBorder="1" applyAlignment="1">
      <alignment horizontal="center" vertical="center"/>
    </xf>
    <xf numFmtId="0" fontId="135" fillId="31" borderId="171" xfId="0" applyFont="1" applyFill="1" applyBorder="1" applyAlignment="1">
      <alignment horizontal="center" vertical="center"/>
    </xf>
    <xf numFmtId="0" fontId="198" fillId="0" borderId="0" xfId="0" applyFont="1"/>
    <xf numFmtId="205" fontId="197" fillId="0" borderId="47" xfId="0" applyNumberFormat="1" applyFont="1" applyFill="1" applyBorder="1" applyAlignment="1">
      <alignment horizontal="center"/>
    </xf>
    <xf numFmtId="0" fontId="224" fillId="0" borderId="0" xfId="0" applyFont="1" applyFill="1" applyBorder="1" applyAlignment="1">
      <alignment horizontal="left" vertical="top"/>
    </xf>
    <xf numFmtId="0" fontId="255" fillId="29" borderId="63" xfId="321" applyFont="1" applyFill="1" applyBorder="1" applyAlignment="1">
      <alignment horizontal="center" vertical="center"/>
    </xf>
    <xf numFmtId="0" fontId="255" fillId="29" borderId="147" xfId="321" applyFont="1" applyFill="1" applyBorder="1" applyAlignment="1">
      <alignment horizontal="center" vertical="center"/>
    </xf>
    <xf numFmtId="167" fontId="255" fillId="29" borderId="59" xfId="321" applyNumberFormat="1" applyFont="1" applyFill="1" applyBorder="1" applyAlignment="1">
      <alignment horizontal="center" vertical="center"/>
    </xf>
    <xf numFmtId="205" fontId="197" fillId="0" borderId="59" xfId="0" applyNumberFormat="1" applyFont="1" applyFill="1" applyBorder="1" applyAlignment="1">
      <alignment horizontal="center"/>
    </xf>
    <xf numFmtId="0" fontId="198" fillId="0" borderId="0" xfId="0" applyFont="1" applyFill="1"/>
    <xf numFmtId="0" fontId="218" fillId="29" borderId="84" xfId="236" applyFont="1" applyFill="1" applyBorder="1" applyAlignment="1" applyProtection="1">
      <alignment vertical="center"/>
      <protection hidden="1"/>
    </xf>
    <xf numFmtId="167" fontId="218" fillId="29" borderId="85" xfId="236" applyNumberFormat="1" applyFont="1" applyFill="1" applyBorder="1" applyAlignment="1" applyProtection="1">
      <alignment horizontal="center" vertical="center"/>
      <protection hidden="1"/>
    </xf>
    <xf numFmtId="20" fontId="218" fillId="29" borderId="86" xfId="236" quotePrefix="1" applyNumberFormat="1" applyFont="1" applyFill="1" applyBorder="1" applyAlignment="1" applyProtection="1">
      <alignment horizontal="center" vertical="center"/>
      <protection hidden="1"/>
    </xf>
    <xf numFmtId="167" fontId="218" fillId="29" borderId="87" xfId="236" applyNumberFormat="1" applyFont="1" applyFill="1" applyBorder="1" applyAlignment="1" applyProtection="1">
      <alignment horizontal="center" vertical="center"/>
      <protection hidden="1"/>
    </xf>
    <xf numFmtId="167" fontId="218" fillId="29" borderId="33" xfId="382" applyNumberFormat="1" applyFont="1" applyFill="1" applyBorder="1" applyAlignment="1" applyProtection="1">
      <alignment horizontal="center" vertical="center"/>
      <protection hidden="1"/>
    </xf>
    <xf numFmtId="0" fontId="218" fillId="29" borderId="84" xfId="236" applyFont="1" applyFill="1" applyBorder="1" applyAlignment="1" applyProtection="1">
      <alignment horizontal="left" vertical="center"/>
      <protection hidden="1"/>
    </xf>
    <xf numFmtId="167" fontId="218" fillId="29" borderId="172" xfId="236" applyNumberFormat="1" applyFont="1" applyFill="1" applyBorder="1" applyAlignment="1" applyProtection="1">
      <alignment horizontal="center" vertical="center"/>
      <protection hidden="1"/>
    </xf>
    <xf numFmtId="0" fontId="132" fillId="27" borderId="65" xfId="238" applyFont="1" applyFill="1" applyBorder="1" applyAlignment="1" applyProtection="1">
      <alignment horizontal="center" vertical="center" wrapText="1"/>
      <protection hidden="1"/>
    </xf>
    <xf numFmtId="0" fontId="73" fillId="26" borderId="0" xfId="106" applyFill="1" applyBorder="1" applyAlignment="1" applyProtection="1"/>
    <xf numFmtId="16" fontId="218" fillId="29" borderId="173" xfId="0" applyNumberFormat="1" applyFont="1" applyFill="1" applyBorder="1" applyAlignment="1">
      <alignment horizontal="center"/>
    </xf>
    <xf numFmtId="0" fontId="150" fillId="0" borderId="174" xfId="0" applyFont="1" applyBorder="1" applyAlignment="1">
      <alignment horizontal="center" vertical="center"/>
    </xf>
    <xf numFmtId="0" fontId="218" fillId="29" borderId="175" xfId="0" applyFont="1" applyFill="1" applyBorder="1" applyAlignment="1">
      <alignment horizontal="left"/>
    </xf>
    <xf numFmtId="16" fontId="235" fillId="29" borderId="176" xfId="0" applyNumberFormat="1" applyFont="1" applyFill="1" applyBorder="1" applyAlignment="1">
      <alignment horizontal="center"/>
    </xf>
    <xf numFmtId="16" fontId="218" fillId="29" borderId="177" xfId="0" applyNumberFormat="1" applyFont="1" applyFill="1" applyBorder="1" applyAlignment="1">
      <alignment horizontal="center"/>
    </xf>
    <xf numFmtId="16" fontId="218" fillId="29" borderId="178" xfId="0" applyNumberFormat="1" applyFont="1" applyFill="1" applyBorder="1" applyAlignment="1">
      <alignment horizontal="center"/>
    </xf>
    <xf numFmtId="0" fontId="218" fillId="29" borderId="59" xfId="321" applyFont="1" applyFill="1" applyBorder="1" applyAlignment="1">
      <alignment horizontal="center" vertical="center"/>
    </xf>
    <xf numFmtId="0" fontId="167" fillId="0" borderId="132" xfId="0" applyFont="1" applyFill="1" applyBorder="1" applyAlignment="1">
      <alignment horizontal="left" vertical="center"/>
    </xf>
    <xf numFmtId="0" fontId="167" fillId="0" borderId="129" xfId="0" applyNumberFormat="1" applyFont="1" applyFill="1" applyBorder="1" applyAlignment="1">
      <alignment horizontal="center" vertical="center"/>
    </xf>
    <xf numFmtId="166" fontId="167" fillId="0" borderId="129" xfId="0" applyNumberFormat="1" applyFont="1" applyFill="1" applyBorder="1" applyAlignment="1">
      <alignment horizontal="center" vertical="center"/>
    </xf>
    <xf numFmtId="16" fontId="168" fillId="0" borderId="129" xfId="0" applyNumberFormat="1" applyFont="1" applyFill="1" applyBorder="1" applyAlignment="1">
      <alignment horizontal="center" vertical="center"/>
    </xf>
    <xf numFmtId="16" fontId="167" fillId="0" borderId="129" xfId="0" applyNumberFormat="1" applyFont="1" applyFill="1" applyBorder="1" applyAlignment="1">
      <alignment horizontal="center" vertical="center"/>
    </xf>
    <xf numFmtId="0" fontId="168" fillId="0" borderId="159" xfId="0" applyFont="1" applyFill="1" applyBorder="1" applyAlignment="1">
      <alignment horizontal="left" vertical="center"/>
    </xf>
    <xf numFmtId="0" fontId="142" fillId="29" borderId="51" xfId="0" applyFont="1" applyFill="1" applyBorder="1" applyAlignment="1"/>
    <xf numFmtId="0" fontId="249" fillId="29" borderId="63" xfId="0" applyFont="1" applyFill="1" applyBorder="1" applyAlignment="1"/>
    <xf numFmtId="0" fontId="249" fillId="29" borderId="59" xfId="0" applyFont="1" applyFill="1" applyBorder="1" applyAlignment="1">
      <alignment horizontal="center"/>
    </xf>
    <xf numFmtId="16" fontId="249" fillId="29" borderId="59" xfId="0" applyNumberFormat="1" applyFont="1" applyFill="1" applyBorder="1" applyAlignment="1">
      <alignment horizontal="center"/>
    </xf>
    <xf numFmtId="16" fontId="249" fillId="29" borderId="66" xfId="0" applyNumberFormat="1" applyFont="1" applyFill="1" applyBorder="1" applyAlignment="1">
      <alignment horizontal="center"/>
    </xf>
    <xf numFmtId="0" fontId="217" fillId="29" borderId="51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167" fontId="218" fillId="0" borderId="179" xfId="236" applyNumberFormat="1" applyFont="1" applyFill="1" applyBorder="1" applyAlignment="1" applyProtection="1">
      <alignment horizontal="center" vertical="center"/>
      <protection hidden="1"/>
    </xf>
    <xf numFmtId="167" fontId="238" fillId="0" borderId="180" xfId="236" applyNumberFormat="1" applyFont="1" applyFill="1" applyBorder="1" applyAlignment="1" applyProtection="1">
      <alignment horizontal="center" vertical="center"/>
      <protection hidden="1"/>
    </xf>
    <xf numFmtId="167" fontId="218" fillId="0" borderId="180" xfId="236" applyNumberFormat="1" applyFont="1" applyFill="1" applyBorder="1" applyAlignment="1" applyProtection="1">
      <alignment horizontal="center" vertical="center"/>
      <protection hidden="1"/>
    </xf>
    <xf numFmtId="167" fontId="238" fillId="0" borderId="181" xfId="236" applyNumberFormat="1" applyFont="1" applyFill="1" applyBorder="1" applyAlignment="1" applyProtection="1">
      <alignment horizontal="center" vertical="center"/>
      <protection hidden="1"/>
    </xf>
    <xf numFmtId="167" fontId="225" fillId="0" borderId="180" xfId="382" applyNumberFormat="1" applyFont="1" applyFill="1" applyBorder="1" applyAlignment="1" applyProtection="1">
      <alignment horizontal="center" vertical="center"/>
      <protection hidden="1"/>
    </xf>
    <xf numFmtId="167" fontId="218" fillId="0" borderId="181" xfId="236" applyNumberFormat="1" applyFont="1" applyFill="1" applyBorder="1" applyAlignment="1" applyProtection="1">
      <alignment horizontal="center" vertical="center"/>
      <protection hidden="1"/>
    </xf>
    <xf numFmtId="167" fontId="238" fillId="0" borderId="42" xfId="236" applyNumberFormat="1" applyFont="1" applyFill="1" applyBorder="1" applyAlignment="1" applyProtection="1">
      <alignment horizontal="center" vertical="center"/>
      <protection hidden="1"/>
    </xf>
    <xf numFmtId="20" fontId="218" fillId="0" borderId="37" xfId="236" quotePrefix="1" applyNumberFormat="1" applyFont="1" applyFill="1" applyBorder="1" applyAlignment="1" applyProtection="1">
      <alignment horizontal="center" vertical="center"/>
      <protection hidden="1"/>
    </xf>
    <xf numFmtId="20" fontId="218" fillId="0" borderId="40" xfId="236" quotePrefix="1" applyNumberFormat="1" applyFont="1" applyFill="1" applyBorder="1" applyAlignment="1" applyProtection="1">
      <alignment horizontal="center" vertical="center"/>
      <protection hidden="1"/>
    </xf>
    <xf numFmtId="167" fontId="218" fillId="0" borderId="34" xfId="236" applyNumberFormat="1" applyFont="1" applyFill="1" applyBorder="1" applyAlignment="1" applyProtection="1">
      <alignment horizontal="center" vertical="center"/>
      <protection hidden="1"/>
    </xf>
    <xf numFmtId="167" fontId="225" fillId="0" borderId="36" xfId="236" applyNumberFormat="1" applyFont="1" applyFill="1" applyBorder="1" applyAlignment="1" applyProtection="1">
      <alignment horizontal="center" vertical="center"/>
      <protection hidden="1"/>
    </xf>
    <xf numFmtId="167" fontId="225" fillId="0" borderId="214" xfId="236" applyNumberFormat="1" applyFont="1" applyFill="1" applyBorder="1" applyAlignment="1" applyProtection="1">
      <alignment horizontal="center" vertical="center"/>
      <protection hidden="1"/>
    </xf>
    <xf numFmtId="167" fontId="258" fillId="0" borderId="36" xfId="236" applyNumberFormat="1" applyFont="1" applyFill="1" applyBorder="1" applyAlignment="1" applyProtection="1">
      <alignment horizontal="center" vertical="center"/>
      <protection hidden="1"/>
    </xf>
    <xf numFmtId="167" fontId="218" fillId="0" borderId="182" xfId="236" applyNumberFormat="1" applyFont="1" applyFill="1" applyBorder="1" applyAlignment="1" applyProtection="1">
      <alignment horizontal="center" vertical="center"/>
      <protection hidden="1"/>
    </xf>
    <xf numFmtId="0" fontId="218" fillId="0" borderId="183" xfId="236" applyFont="1" applyFill="1" applyBorder="1" applyAlignment="1" applyProtection="1">
      <alignment horizontal="center" vertical="center"/>
      <protection hidden="1"/>
    </xf>
    <xf numFmtId="167" fontId="218" fillId="0" borderId="183" xfId="382" applyNumberFormat="1" applyFont="1" applyFill="1" applyBorder="1" applyAlignment="1" applyProtection="1">
      <alignment horizontal="center" vertical="center"/>
      <protection hidden="1"/>
    </xf>
    <xf numFmtId="0" fontId="218" fillId="31" borderId="117" xfId="236" applyFont="1" applyFill="1" applyBorder="1" applyAlignment="1" applyProtection="1">
      <alignment horizontal="left" vertical="center"/>
      <protection hidden="1"/>
    </xf>
    <xf numFmtId="0" fontId="218" fillId="31" borderId="118" xfId="236" applyFont="1" applyFill="1" applyBorder="1" applyAlignment="1" applyProtection="1">
      <alignment horizontal="left" vertical="center"/>
      <protection hidden="1"/>
    </xf>
    <xf numFmtId="0" fontId="7" fillId="0" borderId="8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167" fontId="217" fillId="28" borderId="184" xfId="323" applyNumberFormat="1" applyFont="1" applyFill="1" applyBorder="1" applyAlignment="1">
      <alignment horizontal="center" vertical="center"/>
    </xf>
    <xf numFmtId="0" fontId="167" fillId="0" borderId="51" xfId="0" applyFont="1" applyFill="1" applyBorder="1" applyAlignment="1">
      <alignment horizontal="left" vertical="center"/>
    </xf>
    <xf numFmtId="0" fontId="167" fillId="0" borderId="8" xfId="0" applyNumberFormat="1" applyFont="1" applyFill="1" applyBorder="1" applyAlignment="1">
      <alignment horizontal="center" vertical="center"/>
    </xf>
    <xf numFmtId="166" fontId="167" fillId="0" borderId="8" xfId="0" applyNumberFormat="1" applyFont="1" applyFill="1" applyBorder="1" applyAlignment="1">
      <alignment horizontal="center" vertical="center"/>
    </xf>
    <xf numFmtId="16" fontId="167" fillId="0" borderId="8" xfId="0" applyNumberFormat="1" applyFont="1" applyFill="1" applyBorder="1" applyAlignment="1">
      <alignment horizontal="center" vertical="center"/>
    </xf>
    <xf numFmtId="20" fontId="167" fillId="0" borderId="8" xfId="0" applyNumberFormat="1" applyFont="1" applyFill="1" applyBorder="1" applyAlignment="1">
      <alignment horizontal="center" vertical="center"/>
    </xf>
    <xf numFmtId="0" fontId="167" fillId="0" borderId="47" xfId="0" applyFont="1" applyFill="1" applyBorder="1" applyAlignment="1">
      <alignment horizontal="left" vertical="center"/>
    </xf>
    <xf numFmtId="16" fontId="246" fillId="0" borderId="8" xfId="0" applyNumberFormat="1" applyFont="1" applyFill="1" applyBorder="1" applyAlignment="1">
      <alignment horizontal="center" vertical="center"/>
    </xf>
    <xf numFmtId="0" fontId="167" fillId="0" borderId="0" xfId="0" applyFont="1" applyFill="1" applyAlignment="1">
      <alignment vertical="center"/>
    </xf>
    <xf numFmtId="0" fontId="218" fillId="0" borderId="185" xfId="236" applyFont="1" applyFill="1" applyBorder="1" applyAlignment="1" applyProtection="1">
      <alignment vertical="center"/>
      <protection hidden="1"/>
    </xf>
    <xf numFmtId="0" fontId="218" fillId="0" borderId="102" xfId="236" applyFont="1" applyFill="1" applyBorder="1" applyAlignment="1" applyProtection="1">
      <alignment horizontal="right" vertical="center"/>
      <protection hidden="1"/>
    </xf>
    <xf numFmtId="0" fontId="218" fillId="0" borderId="186" xfId="236" quotePrefix="1" applyFont="1" applyFill="1" applyBorder="1" applyAlignment="1" applyProtection="1">
      <alignment horizontal="center" vertical="center"/>
      <protection hidden="1"/>
    </xf>
    <xf numFmtId="167" fontId="218" fillId="0" borderId="187" xfId="236" applyNumberFormat="1" applyFont="1" applyFill="1" applyBorder="1" applyAlignment="1" applyProtection="1">
      <alignment horizontal="center" vertical="center"/>
      <protection hidden="1"/>
    </xf>
    <xf numFmtId="20" fontId="218" fillId="0" borderId="188" xfId="236" quotePrefix="1" applyNumberFormat="1" applyFont="1" applyFill="1" applyBorder="1" applyAlignment="1" applyProtection="1">
      <alignment horizontal="center" vertical="center"/>
      <protection hidden="1"/>
    </xf>
    <xf numFmtId="167" fontId="218" fillId="0" borderId="186" xfId="236" applyNumberFormat="1" applyFont="1" applyFill="1" applyBorder="1" applyAlignment="1" applyProtection="1">
      <alignment horizontal="center" vertical="center"/>
      <protection hidden="1"/>
    </xf>
    <xf numFmtId="20" fontId="218" fillId="0" borderId="189" xfId="236" applyNumberFormat="1" applyFont="1" applyFill="1" applyBorder="1" applyAlignment="1" applyProtection="1">
      <alignment horizontal="center" vertical="center"/>
      <protection hidden="1"/>
    </xf>
    <xf numFmtId="167" fontId="218" fillId="0" borderId="190" xfId="236" applyNumberFormat="1" applyFont="1" applyFill="1" applyBorder="1" applyAlignment="1" applyProtection="1">
      <alignment horizontal="center" vertical="center"/>
      <protection hidden="1"/>
    </xf>
    <xf numFmtId="167" fontId="218" fillId="0" borderId="168" xfId="236" applyNumberFormat="1" applyFont="1" applyFill="1" applyBorder="1" applyAlignment="1" applyProtection="1">
      <alignment horizontal="center" vertical="center"/>
      <protection hidden="1"/>
    </xf>
    <xf numFmtId="167" fontId="218" fillId="29" borderId="35" xfId="236" applyNumberFormat="1" applyFont="1" applyFill="1" applyBorder="1" applyAlignment="1" applyProtection="1">
      <alignment horizontal="center" vertical="center"/>
      <protection hidden="1"/>
    </xf>
    <xf numFmtId="167" fontId="218" fillId="29" borderId="111" xfId="236" applyNumberFormat="1" applyFont="1" applyFill="1" applyBorder="1" applyAlignment="1" applyProtection="1">
      <alignment horizontal="center" vertical="center"/>
      <protection hidden="1"/>
    </xf>
    <xf numFmtId="167" fontId="218" fillId="29" borderId="151" xfId="236" applyNumberFormat="1" applyFont="1" applyFill="1" applyBorder="1" applyAlignment="1" applyProtection="1">
      <alignment horizontal="center" vertical="center"/>
      <protection hidden="1"/>
    </xf>
    <xf numFmtId="0" fontId="15" fillId="29" borderId="0" xfId="0" applyFont="1" applyFill="1"/>
    <xf numFmtId="0" fontId="218" fillId="29" borderId="191" xfId="0" applyNumberFormat="1" applyFont="1" applyFill="1" applyBorder="1" applyAlignment="1">
      <alignment horizontal="center" vertical="center"/>
    </xf>
    <xf numFmtId="208" fontId="7" fillId="0" borderId="0" xfId="0" applyNumberFormat="1" applyFont="1" applyFill="1"/>
    <xf numFmtId="208" fontId="199" fillId="29" borderId="0" xfId="321" applyNumberFormat="1" applyFont="1" applyFill="1" applyAlignment="1">
      <alignment horizontal="center" vertical="center"/>
    </xf>
    <xf numFmtId="172" fontId="18" fillId="29" borderId="67" xfId="0" applyNumberFormat="1" applyFont="1" applyFill="1" applyBorder="1" applyAlignment="1">
      <alignment horizontal="left" vertical="center"/>
    </xf>
    <xf numFmtId="205" fontId="254" fillId="0" borderId="59" xfId="0" applyNumberFormat="1" applyFont="1" applyFill="1" applyBorder="1" applyAlignment="1">
      <alignment horizontal="center"/>
    </xf>
    <xf numFmtId="0" fontId="163" fillId="29" borderId="192" xfId="0" applyFont="1" applyFill="1" applyBorder="1" applyAlignment="1">
      <alignment horizontal="left" vertical="center"/>
    </xf>
    <xf numFmtId="16" fontId="7" fillId="29" borderId="70" xfId="0" applyNumberFormat="1" applyFont="1" applyFill="1" applyBorder="1" applyAlignment="1">
      <alignment horizontal="center"/>
    </xf>
    <xf numFmtId="16" fontId="7" fillId="29" borderId="31" xfId="0" applyNumberFormat="1" applyFont="1" applyFill="1" applyBorder="1" applyAlignment="1">
      <alignment horizontal="center"/>
    </xf>
    <xf numFmtId="16" fontId="7" fillId="29" borderId="174" xfId="0" applyNumberFormat="1" applyFont="1" applyFill="1" applyBorder="1" applyAlignment="1">
      <alignment horizontal="center"/>
    </xf>
    <xf numFmtId="0" fontId="163" fillId="29" borderId="193" xfId="0" applyFont="1" applyFill="1" applyBorder="1" applyAlignment="1">
      <alignment horizontal="left" vertical="center"/>
    </xf>
    <xf numFmtId="172" fontId="18" fillId="29" borderId="193" xfId="0" applyNumberFormat="1" applyFont="1" applyFill="1" applyBorder="1" applyAlignment="1">
      <alignment horizontal="center" vertical="center"/>
    </xf>
    <xf numFmtId="16" fontId="18" fillId="29" borderId="158" xfId="0" quotePrefix="1" applyNumberFormat="1" applyFont="1" applyFill="1" applyBorder="1" applyAlignment="1">
      <alignment horizontal="center" vertical="center"/>
    </xf>
    <xf numFmtId="16" fontId="18" fillId="29" borderId="193" xfId="0" quotePrefix="1" applyNumberFormat="1" applyFont="1" applyFill="1" applyBorder="1" applyAlignment="1">
      <alignment horizontal="center" vertical="center"/>
    </xf>
    <xf numFmtId="16" fontId="7" fillId="29" borderId="130" xfId="0" applyNumberFormat="1" applyFont="1" applyFill="1" applyBorder="1" applyAlignment="1">
      <alignment horizontal="center"/>
    </xf>
    <xf numFmtId="16" fontId="7" fillId="29" borderId="129" xfId="0" applyNumberFormat="1" applyFont="1" applyFill="1" applyBorder="1" applyAlignment="1">
      <alignment horizontal="center"/>
    </xf>
    <xf numFmtId="16" fontId="7" fillId="29" borderId="133" xfId="0" applyNumberFormat="1" applyFont="1" applyFill="1" applyBorder="1" applyAlignment="1">
      <alignment horizontal="center"/>
    </xf>
    <xf numFmtId="0" fontId="163" fillId="29" borderId="8" xfId="0" applyFont="1" applyFill="1" applyBorder="1" applyAlignment="1">
      <alignment horizontal="left" vertical="center"/>
    </xf>
    <xf numFmtId="199" fontId="18" fillId="29" borderId="8" xfId="0" applyNumberFormat="1" applyFont="1" applyFill="1" applyBorder="1" applyAlignment="1">
      <alignment horizontal="center" vertical="center"/>
    </xf>
    <xf numFmtId="16" fontId="18" fillId="29" borderId="8" xfId="0" quotePrefix="1" applyNumberFormat="1" applyFont="1" applyFill="1" applyBorder="1" applyAlignment="1">
      <alignment horizontal="center" vertical="center"/>
    </xf>
    <xf numFmtId="0" fontId="163" fillId="29" borderId="194" xfId="0" applyFont="1" applyFill="1" applyBorder="1" applyAlignment="1">
      <alignment horizontal="left" vertical="center"/>
    </xf>
    <xf numFmtId="16" fontId="7" fillId="29" borderId="23" xfId="0" applyNumberFormat="1" applyFont="1" applyFill="1" applyBorder="1" applyAlignment="1">
      <alignment horizontal="center"/>
    </xf>
    <xf numFmtId="16" fontId="7" fillId="29" borderId="24" xfId="0" applyNumberFormat="1" applyFont="1" applyFill="1" applyBorder="1" applyAlignment="1">
      <alignment horizontal="center"/>
    </xf>
    <xf numFmtId="16" fontId="7" fillId="29" borderId="152" xfId="0" applyNumberFormat="1" applyFont="1" applyFill="1" applyBorder="1" applyAlignment="1">
      <alignment horizontal="center"/>
    </xf>
    <xf numFmtId="0" fontId="163" fillId="29" borderId="195" xfId="0" applyFont="1" applyFill="1" applyBorder="1" applyAlignment="1">
      <alignment horizontal="left" vertical="center"/>
    </xf>
    <xf numFmtId="16" fontId="7" fillId="29" borderId="97" xfId="0" applyNumberFormat="1" applyFont="1" applyFill="1" applyBorder="1" applyAlignment="1">
      <alignment horizontal="center"/>
    </xf>
    <xf numFmtId="16" fontId="7" fillId="29" borderId="136" xfId="0" applyNumberFormat="1" applyFont="1" applyFill="1" applyBorder="1" applyAlignment="1">
      <alignment horizontal="center"/>
    </xf>
    <xf numFmtId="16" fontId="7" fillId="29" borderId="196" xfId="0" applyNumberFormat="1" applyFont="1" applyFill="1" applyBorder="1" applyAlignment="1">
      <alignment horizontal="center"/>
    </xf>
    <xf numFmtId="0" fontId="163" fillId="29" borderId="65" xfId="0" applyFont="1" applyFill="1" applyBorder="1" applyAlignment="1">
      <alignment horizontal="left" vertical="center"/>
    </xf>
    <xf numFmtId="199" fontId="18" fillId="29" borderId="65" xfId="0" applyNumberFormat="1" applyFont="1" applyFill="1" applyBorder="1" applyAlignment="1">
      <alignment horizontal="center" vertical="center"/>
    </xf>
    <xf numFmtId="16" fontId="18" fillId="29" borderId="65" xfId="0" quotePrefix="1" applyNumberFormat="1" applyFont="1" applyFill="1" applyBorder="1" applyAlignment="1">
      <alignment horizontal="center" vertical="center"/>
    </xf>
    <xf numFmtId="0" fontId="163" fillId="29" borderId="59" xfId="0" applyFont="1" applyFill="1" applyBorder="1" applyAlignment="1">
      <alignment horizontal="left" vertical="center"/>
    </xf>
    <xf numFmtId="199" fontId="18" fillId="29" borderId="59" xfId="0" applyNumberFormat="1" applyFont="1" applyFill="1" applyBorder="1" applyAlignment="1">
      <alignment horizontal="center" vertical="center"/>
    </xf>
    <xf numFmtId="16" fontId="18" fillId="29" borderId="59" xfId="0" quotePrefix="1" applyNumberFormat="1" applyFont="1" applyFill="1" applyBorder="1" applyAlignment="1">
      <alignment horizontal="center" vertical="center"/>
    </xf>
    <xf numFmtId="199" fontId="18" fillId="29" borderId="197" xfId="0" applyNumberFormat="1" applyFont="1" applyFill="1" applyBorder="1" applyAlignment="1">
      <alignment horizontal="center" vertical="center"/>
    </xf>
    <xf numFmtId="199" fontId="18" fillId="29" borderId="198" xfId="0" applyNumberFormat="1" applyFont="1" applyFill="1" applyBorder="1" applyAlignment="1">
      <alignment horizontal="center" vertical="center"/>
    </xf>
    <xf numFmtId="199" fontId="18" fillId="29" borderId="199" xfId="0" applyNumberFormat="1" applyFont="1" applyFill="1" applyBorder="1" applyAlignment="1">
      <alignment horizontal="center" vertical="center"/>
    </xf>
    <xf numFmtId="16" fontId="18" fillId="29" borderId="69" xfId="0" quotePrefix="1" applyNumberFormat="1" applyFont="1" applyFill="1" applyBorder="1" applyAlignment="1">
      <alignment horizontal="center" vertical="center"/>
    </xf>
    <xf numFmtId="16" fontId="7" fillId="29" borderId="159" xfId="0" applyNumberFormat="1" applyFont="1" applyFill="1" applyBorder="1" applyAlignment="1">
      <alignment horizontal="center"/>
    </xf>
    <xf numFmtId="0" fontId="163" fillId="29" borderId="200" xfId="0" applyFont="1" applyFill="1" applyBorder="1" applyAlignment="1">
      <alignment horizontal="left" vertical="center"/>
    </xf>
    <xf numFmtId="0" fontId="163" fillId="29" borderId="201" xfId="0" applyFont="1" applyFill="1" applyBorder="1" applyAlignment="1">
      <alignment horizontal="left" vertical="center"/>
    </xf>
    <xf numFmtId="0" fontId="163" fillId="29" borderId="202" xfId="0" applyFont="1" applyFill="1" applyBorder="1" applyAlignment="1">
      <alignment horizontal="left" vertical="center"/>
    </xf>
    <xf numFmtId="199" fontId="18" fillId="29" borderId="137" xfId="0" applyNumberFormat="1" applyFont="1" applyFill="1" applyBorder="1" applyAlignment="1">
      <alignment horizontal="center" vertical="center"/>
    </xf>
    <xf numFmtId="199" fontId="18" fillId="29" borderId="140" xfId="0" applyNumberFormat="1" applyFont="1" applyFill="1" applyBorder="1" applyAlignment="1">
      <alignment horizontal="center" vertical="center"/>
    </xf>
    <xf numFmtId="199" fontId="18" fillId="29" borderId="146" xfId="0" applyNumberFormat="1" applyFont="1" applyFill="1" applyBorder="1" applyAlignment="1">
      <alignment horizontal="center" vertical="center"/>
    </xf>
    <xf numFmtId="199" fontId="18" fillId="29" borderId="193" xfId="0" applyNumberFormat="1" applyFont="1" applyFill="1" applyBorder="1" applyAlignment="1">
      <alignment horizontal="center" vertical="center"/>
    </xf>
    <xf numFmtId="167" fontId="218" fillId="29" borderId="190" xfId="236" applyNumberFormat="1" applyFont="1" applyFill="1" applyBorder="1" applyAlignment="1" applyProtection="1">
      <alignment horizontal="center" vertical="center"/>
      <protection hidden="1"/>
    </xf>
    <xf numFmtId="0" fontId="217" fillId="29" borderId="0" xfId="0" applyFont="1" applyFill="1" applyBorder="1" applyAlignment="1" applyProtection="1">
      <alignment horizontal="left"/>
      <protection hidden="1"/>
    </xf>
    <xf numFmtId="0" fontId="218" fillId="29" borderId="88" xfId="236" applyFont="1" applyFill="1" applyBorder="1" applyAlignment="1" applyProtection="1">
      <alignment horizontal="left" vertical="center"/>
      <protection hidden="1"/>
    </xf>
    <xf numFmtId="167" fontId="218" fillId="29" borderId="89" xfId="236" applyNumberFormat="1" applyFont="1" applyFill="1" applyBorder="1" applyAlignment="1" applyProtection="1">
      <alignment horizontal="center" vertical="center"/>
      <protection hidden="1"/>
    </xf>
    <xf numFmtId="167" fontId="218" fillId="29" borderId="46" xfId="236" applyNumberFormat="1" applyFont="1" applyFill="1" applyBorder="1" applyAlignment="1" applyProtection="1">
      <alignment horizontal="center" vertical="center"/>
      <protection hidden="1"/>
    </xf>
    <xf numFmtId="205" fontId="197" fillId="0" borderId="66" xfId="0" applyNumberFormat="1" applyFont="1" applyFill="1" applyBorder="1" applyAlignment="1">
      <alignment horizontal="center"/>
    </xf>
    <xf numFmtId="0" fontId="233" fillId="29" borderId="160" xfId="323" applyFont="1" applyFill="1" applyBorder="1" applyAlignment="1">
      <alignment horizontal="left" vertical="center"/>
    </xf>
    <xf numFmtId="0" fontId="233" fillId="29" borderId="136" xfId="323" quotePrefix="1" applyNumberFormat="1" applyFont="1" applyFill="1" applyBorder="1" applyAlignment="1">
      <alignment horizontal="center" vertical="center"/>
    </xf>
    <xf numFmtId="0" fontId="260" fillId="0" borderId="0" xfId="0" applyFont="1" applyAlignment="1">
      <alignment vertical="center"/>
    </xf>
    <xf numFmtId="0" fontId="257" fillId="32" borderId="65" xfId="0" applyFont="1" applyFill="1" applyBorder="1" applyAlignment="1">
      <alignment horizontal="center" vertical="center" wrapText="1"/>
    </xf>
    <xf numFmtId="0" fontId="257" fillId="32" borderId="8" xfId="0" applyFont="1" applyFill="1" applyBorder="1" applyAlignment="1">
      <alignment horizontal="center" vertical="center"/>
    </xf>
    <xf numFmtId="0" fontId="257" fillId="32" borderId="65" xfId="0" applyFont="1" applyFill="1" applyBorder="1" applyAlignment="1">
      <alignment horizontal="center" vertical="center"/>
    </xf>
    <xf numFmtId="0" fontId="255" fillId="29" borderId="8" xfId="321" applyFont="1" applyFill="1" applyBorder="1" applyAlignment="1">
      <alignment horizontal="center" vertical="center"/>
    </xf>
    <xf numFmtId="0" fontId="255" fillId="29" borderId="59" xfId="321" applyFont="1" applyFill="1" applyBorder="1" applyAlignment="1">
      <alignment horizontal="center" vertical="center"/>
    </xf>
    <xf numFmtId="16" fontId="218" fillId="0" borderId="0" xfId="0" applyNumberFormat="1" applyFont="1"/>
    <xf numFmtId="16" fontId="218" fillId="0" borderId="0" xfId="0" applyNumberFormat="1" applyFont="1" applyBorder="1"/>
    <xf numFmtId="173" fontId="218" fillId="31" borderId="200" xfId="0" applyNumberFormat="1" applyFont="1" applyFill="1" applyBorder="1" applyAlignment="1">
      <alignment horizontal="center" vertical="center"/>
    </xf>
    <xf numFmtId="173" fontId="218" fillId="31" borderId="203" xfId="0" applyNumberFormat="1" applyFont="1" applyFill="1" applyBorder="1" applyAlignment="1">
      <alignment horizontal="center" vertical="center"/>
    </xf>
    <xf numFmtId="173" fontId="218" fillId="31" borderId="139" xfId="0" applyNumberFormat="1" applyFont="1" applyFill="1" applyBorder="1" applyAlignment="1">
      <alignment horizontal="center" vertical="center"/>
    </xf>
    <xf numFmtId="167" fontId="218" fillId="29" borderId="41" xfId="236" applyNumberFormat="1" applyFont="1" applyFill="1" applyBorder="1" applyAlignment="1" applyProtection="1">
      <alignment horizontal="center" vertical="center"/>
      <protection hidden="1"/>
    </xf>
    <xf numFmtId="20" fontId="218" fillId="29" borderId="43" xfId="236" quotePrefix="1" applyNumberFormat="1" applyFont="1" applyFill="1" applyBorder="1" applyAlignment="1" applyProtection="1">
      <alignment horizontal="center" vertical="center"/>
      <protection hidden="1"/>
    </xf>
    <xf numFmtId="167" fontId="218" fillId="29" borderId="153" xfId="236" applyNumberFormat="1" applyFont="1" applyFill="1" applyBorder="1" applyAlignment="1" applyProtection="1">
      <alignment horizontal="center" vertical="center"/>
      <protection hidden="1"/>
    </xf>
    <xf numFmtId="20" fontId="218" fillId="29" borderId="154" xfId="236" quotePrefix="1" applyNumberFormat="1" applyFont="1" applyFill="1" applyBorder="1" applyAlignment="1" applyProtection="1">
      <alignment horizontal="center" vertical="center"/>
      <protection hidden="1"/>
    </xf>
    <xf numFmtId="20" fontId="218" fillId="29" borderId="155" xfId="236" quotePrefix="1" applyNumberFormat="1" applyFont="1" applyFill="1" applyBorder="1" applyAlignment="1" applyProtection="1">
      <alignment horizontal="center" vertical="center"/>
      <protection hidden="1"/>
    </xf>
    <xf numFmtId="167" fontId="218" fillId="29" borderId="179" xfId="236" applyNumberFormat="1" applyFont="1" applyFill="1" applyBorder="1" applyAlignment="1" applyProtection="1">
      <alignment horizontal="center" vertical="center"/>
      <protection hidden="1"/>
    </xf>
    <xf numFmtId="167" fontId="238" fillId="29" borderId="180" xfId="236" applyNumberFormat="1" applyFont="1" applyFill="1" applyBorder="1" applyAlignment="1" applyProtection="1">
      <alignment horizontal="center" vertical="center"/>
      <protection hidden="1"/>
    </xf>
    <xf numFmtId="167" fontId="218" fillId="29" borderId="180" xfId="236" applyNumberFormat="1" applyFont="1" applyFill="1" applyBorder="1" applyAlignment="1" applyProtection="1">
      <alignment horizontal="center" vertical="center"/>
      <protection hidden="1"/>
    </xf>
    <xf numFmtId="167" fontId="238" fillId="29" borderId="181" xfId="236" applyNumberFormat="1" applyFont="1" applyFill="1" applyBorder="1" applyAlignment="1" applyProtection="1">
      <alignment horizontal="center" vertical="center"/>
      <protection hidden="1"/>
    </xf>
    <xf numFmtId="167" fontId="225" fillId="29" borderId="180" xfId="382" applyNumberFormat="1" applyFont="1" applyFill="1" applyBorder="1" applyAlignment="1" applyProtection="1">
      <alignment horizontal="center" vertical="center"/>
      <protection hidden="1"/>
    </xf>
    <xf numFmtId="167" fontId="218" fillId="29" borderId="181" xfId="236" applyNumberFormat="1" applyFont="1" applyFill="1" applyBorder="1" applyAlignment="1" applyProtection="1">
      <alignment horizontal="center" vertical="center"/>
      <protection hidden="1"/>
    </xf>
    <xf numFmtId="167" fontId="238" fillId="29" borderId="42" xfId="236" applyNumberFormat="1" applyFont="1" applyFill="1" applyBorder="1" applyAlignment="1" applyProtection="1">
      <alignment horizontal="center" vertical="center"/>
      <protection hidden="1"/>
    </xf>
    <xf numFmtId="167" fontId="218" fillId="29" borderId="182" xfId="236" applyNumberFormat="1" applyFont="1" applyFill="1" applyBorder="1" applyAlignment="1" applyProtection="1">
      <alignment horizontal="center" vertical="center"/>
      <protection hidden="1"/>
    </xf>
    <xf numFmtId="0" fontId="218" fillId="29" borderId="183" xfId="236" applyFont="1" applyFill="1" applyBorder="1" applyAlignment="1" applyProtection="1">
      <alignment horizontal="center" vertical="center"/>
      <protection hidden="1"/>
    </xf>
    <xf numFmtId="167" fontId="218" fillId="29" borderId="183" xfId="382" applyNumberFormat="1" applyFont="1" applyFill="1" applyBorder="1" applyAlignment="1" applyProtection="1">
      <alignment horizontal="center" vertical="center"/>
      <protection hidden="1"/>
    </xf>
    <xf numFmtId="0" fontId="11" fillId="29" borderId="0" xfId="0" applyFont="1" applyFill="1" applyBorder="1"/>
    <xf numFmtId="20" fontId="218" fillId="29" borderId="37" xfId="236" quotePrefix="1" applyNumberFormat="1" applyFont="1" applyFill="1" applyBorder="1" applyAlignment="1" applyProtection="1">
      <alignment horizontal="center" vertical="center"/>
      <protection hidden="1"/>
    </xf>
    <xf numFmtId="167" fontId="218" fillId="29" borderId="34" xfId="236" applyNumberFormat="1" applyFont="1" applyFill="1" applyBorder="1" applyAlignment="1" applyProtection="1">
      <alignment horizontal="center" vertical="center"/>
      <protection hidden="1"/>
    </xf>
    <xf numFmtId="0" fontId="218" fillId="29" borderId="150" xfId="236" applyFont="1" applyFill="1" applyBorder="1" applyAlignment="1" applyProtection="1">
      <alignment horizontal="center" vertical="center"/>
      <protection hidden="1"/>
    </xf>
    <xf numFmtId="0" fontId="218" fillId="29" borderId="0" xfId="236" applyFont="1" applyFill="1" applyBorder="1" applyAlignment="1" applyProtection="1">
      <alignment vertical="center"/>
      <protection hidden="1"/>
    </xf>
    <xf numFmtId="174" fontId="218" fillId="29" borderId="132" xfId="0" applyNumberFormat="1" applyFont="1" applyFill="1" applyBorder="1" applyAlignment="1">
      <alignment horizontal="center" vertical="center"/>
    </xf>
    <xf numFmtId="16" fontId="142" fillId="29" borderId="59" xfId="0" applyNumberFormat="1" applyFont="1" applyFill="1" applyBorder="1" applyAlignment="1">
      <alignment horizontal="center"/>
    </xf>
    <xf numFmtId="0" fontId="233" fillId="31" borderId="8" xfId="323" applyFont="1" applyFill="1" applyBorder="1" applyAlignment="1">
      <alignment horizontal="center" vertical="center"/>
    </xf>
    <xf numFmtId="0" fontId="167" fillId="29" borderId="8" xfId="0" applyFont="1" applyFill="1" applyBorder="1" applyAlignment="1">
      <alignment horizontal="left" vertical="center"/>
    </xf>
    <xf numFmtId="0" fontId="167" fillId="0" borderId="8" xfId="0" applyFont="1" applyFill="1" applyBorder="1" applyAlignment="1">
      <alignment horizontal="left" vertical="center"/>
    </xf>
    <xf numFmtId="16" fontId="168" fillId="0" borderId="8" xfId="0" applyNumberFormat="1" applyFont="1" applyFill="1" applyBorder="1" applyAlignment="1">
      <alignment horizontal="center" vertical="center"/>
    </xf>
    <xf numFmtId="0" fontId="167" fillId="29" borderId="62" xfId="0" applyFont="1" applyFill="1" applyBorder="1" applyAlignment="1">
      <alignment horizontal="left" vertical="center"/>
    </xf>
    <xf numFmtId="0" fontId="167" fillId="29" borderId="60" xfId="0" applyNumberFormat="1" applyFont="1" applyFill="1" applyBorder="1" applyAlignment="1">
      <alignment horizontal="center" vertical="center"/>
    </xf>
    <xf numFmtId="166" fontId="167" fillId="29" borderId="60" xfId="0" applyNumberFormat="1" applyFont="1" applyFill="1" applyBorder="1" applyAlignment="1">
      <alignment horizontal="center" vertical="center"/>
    </xf>
    <xf numFmtId="16" fontId="167" fillId="29" borderId="60" xfId="0" applyNumberFormat="1" applyFont="1" applyFill="1" applyBorder="1" applyAlignment="1">
      <alignment horizontal="center" vertical="center"/>
    </xf>
    <xf numFmtId="16" fontId="168" fillId="29" borderId="60" xfId="0" applyNumberFormat="1" applyFont="1" applyFill="1" applyBorder="1" applyAlignment="1">
      <alignment horizontal="center" vertical="center"/>
    </xf>
    <xf numFmtId="20" fontId="167" fillId="29" borderId="60" xfId="0" applyNumberFormat="1" applyFont="1" applyFill="1" applyBorder="1" applyAlignment="1">
      <alignment horizontal="center" vertical="center"/>
    </xf>
    <xf numFmtId="0" fontId="168" fillId="29" borderId="68" xfId="0" applyFont="1" applyFill="1" applyBorder="1" applyAlignment="1">
      <alignment horizontal="left" vertical="center"/>
    </xf>
    <xf numFmtId="0" fontId="7" fillId="0" borderId="0" xfId="0" applyFont="1" applyAlignment="1">
      <alignment wrapText="1"/>
    </xf>
    <xf numFmtId="0" fontId="217" fillId="29" borderId="51" xfId="0" applyFont="1" applyFill="1" applyBorder="1" applyAlignment="1">
      <alignment horizontal="center" vertical="center"/>
    </xf>
    <xf numFmtId="0" fontId="217" fillId="29" borderId="63" xfId="0" applyFont="1" applyFill="1" applyBorder="1" applyAlignment="1">
      <alignment horizontal="center" vertical="center"/>
    </xf>
    <xf numFmtId="166" fontId="217" fillId="29" borderId="55" xfId="323" applyNumberFormat="1" applyFont="1" applyFill="1" applyBorder="1" applyAlignment="1">
      <alignment horizontal="center" vertical="center"/>
    </xf>
    <xf numFmtId="166" fontId="217" fillId="29" borderId="129" xfId="323" applyNumberFormat="1" applyFont="1" applyFill="1" applyBorder="1" applyAlignment="1">
      <alignment horizontal="center" vertical="center"/>
    </xf>
    <xf numFmtId="166" fontId="217" fillId="28" borderId="159" xfId="323" applyNumberFormat="1" applyFont="1" applyFill="1" applyBorder="1" applyAlignment="1">
      <alignment horizontal="center" vertical="center"/>
    </xf>
    <xf numFmtId="166" fontId="217" fillId="29" borderId="49" xfId="323" applyNumberFormat="1" applyFont="1" applyFill="1" applyBorder="1" applyAlignment="1">
      <alignment horizontal="center" vertical="center"/>
    </xf>
    <xf numFmtId="166" fontId="217" fillId="29" borderId="8" xfId="323" applyNumberFormat="1" applyFont="1" applyFill="1" applyBorder="1" applyAlignment="1">
      <alignment horizontal="center" vertical="center"/>
    </xf>
    <xf numFmtId="166" fontId="217" fillId="0" borderId="8" xfId="323" applyNumberFormat="1" applyFont="1" applyFill="1" applyBorder="1" applyAlignment="1">
      <alignment horizontal="center" vertical="center"/>
    </xf>
    <xf numFmtId="166" fontId="217" fillId="0" borderId="47" xfId="323" applyNumberFormat="1" applyFont="1" applyFill="1" applyBorder="1" applyAlignment="1">
      <alignment horizontal="center" vertical="center"/>
    </xf>
    <xf numFmtId="166" fontId="217" fillId="0" borderId="59" xfId="323" applyNumberFormat="1" applyFont="1" applyFill="1" applyBorder="1" applyAlignment="1">
      <alignment horizontal="center" vertical="center"/>
    </xf>
    <xf numFmtId="16" fontId="150" fillId="0" borderId="136" xfId="0" applyNumberFormat="1" applyFont="1" applyFill="1" applyBorder="1" applyAlignment="1">
      <alignment horizontal="center"/>
    </xf>
    <xf numFmtId="0" fontId="218" fillId="29" borderId="218" xfId="0" applyFont="1" applyFill="1" applyBorder="1" applyAlignment="1">
      <alignment horizontal="left"/>
    </xf>
    <xf numFmtId="0" fontId="218" fillId="29" borderId="37" xfId="236" quotePrefix="1" applyFont="1" applyFill="1" applyBorder="1" applyAlignment="1" applyProtection="1">
      <alignment horizontal="center" vertical="center"/>
      <protection hidden="1"/>
    </xf>
    <xf numFmtId="166" fontId="219" fillId="29" borderId="59" xfId="198" applyNumberFormat="1" applyFont="1" applyFill="1" applyBorder="1" applyAlignment="1">
      <alignment horizontal="center" vertical="center"/>
    </xf>
    <xf numFmtId="16" fontId="218" fillId="31" borderId="8" xfId="0" applyNumberFormat="1" applyFont="1" applyFill="1" applyBorder="1" applyAlignment="1">
      <alignment horizontal="center" vertical="center" wrapText="1"/>
    </xf>
    <xf numFmtId="0" fontId="218" fillId="0" borderId="8" xfId="0" applyFont="1" applyBorder="1" applyAlignment="1">
      <alignment horizontal="center" vertical="center"/>
    </xf>
    <xf numFmtId="166" fontId="218" fillId="0" borderId="8" xfId="0" applyNumberFormat="1" applyFont="1" applyFill="1" applyBorder="1" applyAlignment="1" applyProtection="1">
      <alignment horizontal="center" vertical="center"/>
      <protection hidden="1"/>
    </xf>
    <xf numFmtId="16" fontId="218" fillId="31" borderId="65" xfId="0" applyNumberFormat="1" applyFont="1" applyFill="1" applyBorder="1" applyAlignment="1">
      <alignment horizontal="center" vertical="center" wrapText="1"/>
    </xf>
    <xf numFmtId="16" fontId="218" fillId="31" borderId="47" xfId="0" applyNumberFormat="1" applyFont="1" applyFill="1" applyBorder="1" applyAlignment="1">
      <alignment horizontal="center" vertical="center" wrapText="1"/>
    </xf>
    <xf numFmtId="0" fontId="218" fillId="0" borderId="51" xfId="0" applyFont="1" applyBorder="1" applyAlignment="1">
      <alignment horizontal="center" vertical="center"/>
    </xf>
    <xf numFmtId="166" fontId="218" fillId="0" borderId="47" xfId="0" applyNumberFormat="1" applyFont="1" applyFill="1" applyBorder="1" applyAlignment="1" applyProtection="1">
      <alignment horizontal="center" vertical="center"/>
      <protection hidden="1"/>
    </xf>
    <xf numFmtId="0" fontId="218" fillId="0" borderId="63" xfId="0" applyFont="1" applyBorder="1" applyAlignment="1">
      <alignment horizontal="center" vertical="center"/>
    </xf>
    <xf numFmtId="0" fontId="218" fillId="0" borderId="59" xfId="0" applyFont="1" applyBorder="1" applyAlignment="1">
      <alignment horizontal="center" vertical="center"/>
    </xf>
    <xf numFmtId="166" fontId="218" fillId="0" borderId="59" xfId="0" applyNumberFormat="1" applyFont="1" applyFill="1" applyBorder="1" applyAlignment="1" applyProtection="1">
      <alignment horizontal="center" vertical="center"/>
      <protection hidden="1"/>
    </xf>
    <xf numFmtId="166" fontId="218" fillId="0" borderId="66" xfId="0" applyNumberFormat="1" applyFont="1" applyFill="1" applyBorder="1" applyAlignment="1" applyProtection="1">
      <alignment horizontal="center" vertical="center"/>
      <protection hidden="1"/>
    </xf>
    <xf numFmtId="0" fontId="218" fillId="0" borderId="8" xfId="0" applyFont="1" applyFill="1" applyBorder="1" applyAlignment="1">
      <alignment horizontal="left" vertical="center"/>
    </xf>
    <xf numFmtId="0" fontId="0" fillId="0" borderId="8" xfId="0" applyBorder="1"/>
    <xf numFmtId="0" fontId="241" fillId="0" borderId="8" xfId="0" applyFont="1" applyFill="1" applyBorder="1" applyAlignment="1">
      <alignment horizontal="left" vertical="center"/>
    </xf>
    <xf numFmtId="0" fontId="262" fillId="0" borderId="0" xfId="0" applyFont="1"/>
    <xf numFmtId="0" fontId="263" fillId="29" borderId="64" xfId="0" applyFont="1" applyFill="1" applyBorder="1" applyAlignment="1"/>
    <xf numFmtId="193" fontId="218" fillId="29" borderId="129" xfId="0" applyNumberFormat="1" applyFont="1" applyFill="1" applyBorder="1" applyAlignment="1">
      <alignment horizontal="center" vertical="center"/>
    </xf>
    <xf numFmtId="16" fontId="218" fillId="29" borderId="129" xfId="0" applyNumberFormat="1" applyFont="1" applyFill="1" applyBorder="1" applyAlignment="1">
      <alignment horizontal="center" vertical="center"/>
    </xf>
    <xf numFmtId="16" fontId="218" fillId="29" borderId="159" xfId="0" applyNumberFormat="1" applyFont="1" applyFill="1" applyBorder="1" applyAlignment="1">
      <alignment horizontal="center" vertical="center"/>
    </xf>
    <xf numFmtId="173" fontId="218" fillId="31" borderId="66" xfId="0" applyNumberFormat="1" applyFont="1" applyFill="1" applyBorder="1" applyAlignment="1">
      <alignment horizontal="center" vertical="center"/>
    </xf>
    <xf numFmtId="0" fontId="263" fillId="29" borderId="219" xfId="0" applyFont="1" applyFill="1" applyBorder="1" applyAlignment="1"/>
    <xf numFmtId="176" fontId="142" fillId="29" borderId="8" xfId="0" applyNumberFormat="1" applyFont="1" applyFill="1" applyBorder="1" applyAlignment="1">
      <alignment horizontal="center"/>
    </xf>
    <xf numFmtId="16" fontId="150" fillId="0" borderId="8" xfId="0" applyNumberFormat="1" applyFont="1" applyFill="1" applyBorder="1" applyAlignment="1">
      <alignment horizontal="center"/>
    </xf>
    <xf numFmtId="176" fontId="142" fillId="0" borderId="8" xfId="0" applyNumberFormat="1" applyFont="1" applyFill="1" applyBorder="1" applyAlignment="1">
      <alignment horizontal="center"/>
    </xf>
    <xf numFmtId="16" fontId="150" fillId="0" borderId="59" xfId="0" applyNumberFormat="1" applyFont="1" applyFill="1" applyBorder="1" applyAlignment="1">
      <alignment horizontal="center"/>
    </xf>
    <xf numFmtId="16" fontId="142" fillId="29" borderId="66" xfId="0" applyNumberFormat="1" applyFont="1" applyFill="1" applyBorder="1" applyAlignment="1">
      <alignment horizontal="center"/>
    </xf>
    <xf numFmtId="166" fontId="132" fillId="0" borderId="63" xfId="0" applyNumberFormat="1" applyFont="1" applyFill="1" applyBorder="1" applyAlignment="1" applyProtection="1">
      <alignment horizontal="left" vertical="center"/>
      <protection hidden="1"/>
    </xf>
    <xf numFmtId="171" fontId="132" fillId="0" borderId="59" xfId="0" applyNumberFormat="1" applyFont="1" applyFill="1" applyBorder="1" applyAlignment="1" applyProtection="1">
      <alignment horizontal="center" vertical="center"/>
      <protection hidden="1"/>
    </xf>
    <xf numFmtId="202" fontId="218" fillId="29" borderId="59" xfId="0" applyNumberFormat="1" applyFont="1" applyFill="1" applyBorder="1" applyAlignment="1">
      <alignment horizontal="center" vertical="center"/>
    </xf>
    <xf numFmtId="174" fontId="218" fillId="29" borderId="160" xfId="0" applyNumberFormat="1" applyFont="1" applyFill="1" applyBorder="1" applyAlignment="1">
      <alignment horizontal="center" vertical="center"/>
    </xf>
    <xf numFmtId="193" fontId="218" fillId="29" borderId="136" xfId="0" applyNumberFormat="1" applyFont="1" applyFill="1" applyBorder="1" applyAlignment="1">
      <alignment horizontal="center" vertical="center"/>
    </xf>
    <xf numFmtId="173" fontId="218" fillId="31" borderId="65" xfId="0" applyNumberFormat="1" applyFont="1" applyFill="1" applyBorder="1" applyAlignment="1">
      <alignment horizontal="center" vertical="center"/>
    </xf>
    <xf numFmtId="173" fontId="218" fillId="31" borderId="59" xfId="0" applyNumberFormat="1" applyFont="1" applyFill="1" applyBorder="1" applyAlignment="1">
      <alignment horizontal="center" vertical="center"/>
    </xf>
    <xf numFmtId="166" fontId="217" fillId="0" borderId="66" xfId="323" applyNumberFormat="1" applyFont="1" applyFill="1" applyBorder="1" applyAlignment="1">
      <alignment horizontal="center" vertical="center"/>
    </xf>
    <xf numFmtId="0" fontId="142" fillId="29" borderId="63" xfId="0" applyFont="1" applyFill="1" applyBorder="1" applyAlignment="1"/>
    <xf numFmtId="176" fontId="142" fillId="29" borderId="59" xfId="0" applyNumberFormat="1" applyFont="1" applyFill="1" applyBorder="1" applyAlignment="1">
      <alignment horizontal="center"/>
    </xf>
    <xf numFmtId="167" fontId="218" fillId="0" borderId="72" xfId="236" applyNumberFormat="1" applyFont="1" applyFill="1" applyBorder="1" applyAlignment="1" applyProtection="1">
      <alignment horizontal="center" vertical="center"/>
      <protection hidden="1"/>
    </xf>
    <xf numFmtId="20" fontId="218" fillId="0" borderId="74" xfId="236" quotePrefix="1" applyNumberFormat="1" applyFont="1" applyFill="1" applyBorder="1" applyAlignment="1" applyProtection="1">
      <alignment horizontal="center" vertical="center"/>
      <protection hidden="1"/>
    </xf>
    <xf numFmtId="20" fontId="218" fillId="0" borderId="78" xfId="236" quotePrefix="1" applyNumberFormat="1" applyFont="1" applyFill="1" applyBorder="1" applyAlignment="1" applyProtection="1">
      <alignment horizontal="center" vertical="center"/>
      <protection hidden="1"/>
    </xf>
    <xf numFmtId="20" fontId="218" fillId="0" borderId="220" xfId="236" quotePrefix="1" applyNumberFormat="1" applyFont="1" applyFill="1" applyBorder="1" applyAlignment="1" applyProtection="1">
      <alignment horizontal="center" vertical="center"/>
      <protection hidden="1"/>
    </xf>
    <xf numFmtId="167" fontId="218" fillId="0" borderId="221" xfId="236" applyNumberFormat="1" applyFont="1" applyFill="1" applyBorder="1" applyAlignment="1" applyProtection="1">
      <alignment horizontal="center" vertical="center"/>
      <protection hidden="1"/>
    </xf>
    <xf numFmtId="167" fontId="218" fillId="0" borderId="81" xfId="236" applyNumberFormat="1" applyFont="1" applyFill="1" applyBorder="1" applyAlignment="1" applyProtection="1">
      <alignment horizontal="center" vertical="center"/>
      <protection hidden="1"/>
    </xf>
    <xf numFmtId="167" fontId="238" fillId="0" borderId="82" xfId="236" applyNumberFormat="1" applyFont="1" applyFill="1" applyBorder="1" applyAlignment="1" applyProtection="1">
      <alignment horizontal="center" vertical="center"/>
      <protection hidden="1"/>
    </xf>
    <xf numFmtId="167" fontId="238" fillId="0" borderId="79" xfId="236" applyNumberFormat="1" applyFont="1" applyFill="1" applyBorder="1" applyAlignment="1" applyProtection="1">
      <alignment horizontal="center" vertical="center"/>
      <protection hidden="1"/>
    </xf>
    <xf numFmtId="167" fontId="225" fillId="0" borderId="82" xfId="382" applyNumberFormat="1" applyFont="1" applyFill="1" applyBorder="1" applyAlignment="1" applyProtection="1">
      <alignment horizontal="center" vertical="center"/>
      <protection hidden="1"/>
    </xf>
    <xf numFmtId="167" fontId="218" fillId="0" borderId="79" xfId="236" applyNumberFormat="1" applyFont="1" applyFill="1" applyBorder="1" applyAlignment="1" applyProtection="1">
      <alignment horizontal="center" vertical="center"/>
      <protection hidden="1"/>
    </xf>
    <xf numFmtId="167" fontId="238" fillId="0" borderId="73" xfId="236" applyNumberFormat="1" applyFont="1" applyFill="1" applyBorder="1" applyAlignment="1" applyProtection="1">
      <alignment horizontal="center" vertical="center"/>
      <protection hidden="1"/>
    </xf>
    <xf numFmtId="167" fontId="218" fillId="0" borderId="222" xfId="236" applyNumberFormat="1" applyFont="1" applyFill="1" applyBorder="1" applyAlignment="1" applyProtection="1">
      <alignment horizontal="center" vertical="center"/>
      <protection hidden="1"/>
    </xf>
    <xf numFmtId="167" fontId="218" fillId="0" borderId="223" xfId="236" applyNumberFormat="1" applyFont="1" applyFill="1" applyBorder="1" applyAlignment="1" applyProtection="1">
      <alignment horizontal="center" vertical="center"/>
      <protection hidden="1"/>
    </xf>
    <xf numFmtId="0" fontId="218" fillId="0" borderId="224" xfId="236" applyFont="1" applyFill="1" applyBorder="1" applyAlignment="1" applyProtection="1">
      <alignment horizontal="center" vertical="center"/>
      <protection hidden="1"/>
    </xf>
    <xf numFmtId="167" fontId="218" fillId="0" borderId="224" xfId="382" applyNumberFormat="1" applyFont="1" applyFill="1" applyBorder="1" applyAlignment="1" applyProtection="1">
      <alignment horizontal="center" vertical="center"/>
      <protection hidden="1"/>
    </xf>
    <xf numFmtId="0" fontId="11" fillId="0" borderId="12" xfId="0" applyFont="1" applyFill="1" applyBorder="1"/>
    <xf numFmtId="0" fontId="218" fillId="0" borderId="12" xfId="236" applyFont="1" applyFill="1" applyBorder="1" applyAlignment="1" applyProtection="1">
      <alignment vertical="center"/>
      <protection hidden="1"/>
    </xf>
    <xf numFmtId="0" fontId="15" fillId="0" borderId="0" xfId="0" applyFont="1" applyFill="1" applyBorder="1"/>
    <xf numFmtId="170" fontId="218" fillId="0" borderId="186" xfId="236" quotePrefix="1" applyNumberFormat="1" applyFont="1" applyFill="1" applyBorder="1" applyAlignment="1" applyProtection="1">
      <alignment horizontal="center" vertical="center"/>
      <protection hidden="1"/>
    </xf>
    <xf numFmtId="167" fontId="218" fillId="0" borderId="185" xfId="236" applyNumberFormat="1" applyFont="1" applyFill="1" applyBorder="1" applyAlignment="1" applyProtection="1">
      <alignment horizontal="center" vertical="center"/>
      <protection hidden="1"/>
    </xf>
    <xf numFmtId="20" fontId="218" fillId="0" borderId="186" xfId="236" applyNumberFormat="1" applyFont="1" applyFill="1" applyBorder="1" applyAlignment="1" applyProtection="1">
      <alignment horizontal="center" vertical="center"/>
      <protection hidden="1"/>
    </xf>
    <xf numFmtId="167" fontId="218" fillId="0" borderId="225" xfId="236" applyNumberFormat="1" applyFont="1" applyFill="1" applyBorder="1" applyAlignment="1" applyProtection="1">
      <alignment horizontal="center" vertical="center"/>
      <protection hidden="1"/>
    </xf>
    <xf numFmtId="167" fontId="218" fillId="0" borderId="101" xfId="236" applyNumberFormat="1" applyFont="1" applyFill="1" applyBorder="1" applyAlignment="1" applyProtection="1">
      <alignment horizontal="center" vertical="center"/>
      <protection hidden="1"/>
    </xf>
    <xf numFmtId="167" fontId="238" fillId="0" borderId="102" xfId="236" applyNumberFormat="1" applyFont="1" applyFill="1" applyBorder="1" applyAlignment="1" applyProtection="1">
      <alignment horizontal="center" vertical="center"/>
      <protection hidden="1"/>
    </xf>
    <xf numFmtId="167" fontId="218" fillId="0" borderId="226" xfId="236" applyNumberFormat="1" applyFont="1" applyFill="1" applyBorder="1" applyAlignment="1" applyProtection="1">
      <alignment horizontal="center" vertical="center"/>
      <protection hidden="1"/>
    </xf>
    <xf numFmtId="167" fontId="218" fillId="0" borderId="227" xfId="236" applyNumberFormat="1" applyFont="1" applyFill="1" applyBorder="1" applyAlignment="1" applyProtection="1">
      <alignment horizontal="center" vertical="center"/>
      <protection hidden="1"/>
    </xf>
    <xf numFmtId="167" fontId="218" fillId="0" borderId="228" xfId="236" applyNumberFormat="1" applyFont="1" applyFill="1" applyBorder="1" applyAlignment="1" applyProtection="1">
      <alignment horizontal="center" vertical="center"/>
      <protection hidden="1"/>
    </xf>
    <xf numFmtId="0" fontId="15" fillId="0" borderId="93" xfId="0" applyFont="1" applyFill="1" applyBorder="1"/>
    <xf numFmtId="0" fontId="218" fillId="0" borderId="93" xfId="236" applyFont="1" applyFill="1" applyBorder="1" applyAlignment="1" applyProtection="1">
      <alignment vertical="center"/>
      <protection hidden="1"/>
    </xf>
    <xf numFmtId="167" fontId="218" fillId="0" borderId="229" xfId="236" applyNumberFormat="1" applyFont="1" applyFill="1" applyBorder="1" applyAlignment="1" applyProtection="1">
      <alignment horizontal="center" vertical="center"/>
      <protection hidden="1"/>
    </xf>
    <xf numFmtId="167" fontId="218" fillId="29" borderId="230" xfId="236" applyNumberFormat="1" applyFont="1" applyFill="1" applyBorder="1" applyAlignment="1" applyProtection="1">
      <alignment horizontal="center" vertical="center"/>
      <protection hidden="1"/>
    </xf>
    <xf numFmtId="167" fontId="218" fillId="0" borderId="230" xfId="236" applyNumberFormat="1" applyFont="1" applyFill="1" applyBorder="1" applyAlignment="1" applyProtection="1">
      <alignment horizontal="center" vertical="center"/>
      <protection hidden="1"/>
    </xf>
    <xf numFmtId="170" fontId="218" fillId="0" borderId="102" xfId="236" applyNumberFormat="1" applyFont="1" applyFill="1" applyBorder="1" applyAlignment="1" applyProtection="1">
      <alignment horizontal="right" vertical="center"/>
      <protection hidden="1"/>
    </xf>
    <xf numFmtId="167" fontId="218" fillId="0" borderId="231" xfId="236" applyNumberFormat="1" applyFont="1" applyFill="1" applyBorder="1" applyAlignment="1" applyProtection="1">
      <alignment horizontal="center" vertical="center"/>
      <protection hidden="1"/>
    </xf>
    <xf numFmtId="0" fontId="218" fillId="0" borderId="64" xfId="236" applyFont="1" applyFill="1" applyBorder="1" applyAlignment="1" applyProtection="1">
      <alignment horizontal="left" vertical="center"/>
      <protection hidden="1"/>
    </xf>
    <xf numFmtId="167" fontId="218" fillId="0" borderId="235" xfId="236" applyNumberFormat="1" applyFont="1" applyFill="1" applyBorder="1" applyAlignment="1" applyProtection="1">
      <alignment horizontal="center" vertical="center"/>
      <protection hidden="1"/>
    </xf>
    <xf numFmtId="167" fontId="218" fillId="29" borderId="235" xfId="236" applyNumberFormat="1" applyFont="1" applyFill="1" applyBorder="1" applyAlignment="1" applyProtection="1">
      <alignment horizontal="center" vertical="center"/>
      <protection hidden="1"/>
    </xf>
    <xf numFmtId="0" fontId="218" fillId="29" borderId="166" xfId="236" applyFont="1" applyFill="1" applyBorder="1" applyAlignment="1" applyProtection="1">
      <alignment horizontal="left" vertical="center"/>
      <protection hidden="1"/>
    </xf>
    <xf numFmtId="0" fontId="218" fillId="29" borderId="236" xfId="236" applyFont="1" applyFill="1" applyBorder="1" applyAlignment="1" applyProtection="1">
      <alignment vertical="center"/>
      <protection hidden="1"/>
    </xf>
    <xf numFmtId="0" fontId="218" fillId="29" borderId="237" xfId="236" applyFont="1" applyFill="1" applyBorder="1" applyAlignment="1" applyProtection="1">
      <alignment horizontal="right" vertical="center"/>
      <protection hidden="1"/>
    </xf>
    <xf numFmtId="170" fontId="218" fillId="29" borderId="186" xfId="236" applyNumberFormat="1" applyFont="1" applyFill="1" applyBorder="1" applyAlignment="1" applyProtection="1">
      <alignment horizontal="center" vertical="center"/>
      <protection hidden="1"/>
    </xf>
    <xf numFmtId="167" fontId="218" fillId="29" borderId="185" xfId="236" applyNumberFormat="1" applyFont="1" applyFill="1" applyBorder="1" applyAlignment="1" applyProtection="1">
      <alignment horizontal="center" vertical="center"/>
      <protection hidden="1"/>
    </xf>
    <xf numFmtId="20" fontId="218" fillId="29" borderId="186" xfId="236" quotePrefix="1" applyNumberFormat="1" applyFont="1" applyFill="1" applyBorder="1" applyAlignment="1" applyProtection="1">
      <alignment horizontal="center" vertical="center"/>
      <protection hidden="1"/>
    </xf>
    <xf numFmtId="167" fontId="218" fillId="29" borderId="187" xfId="236" applyNumberFormat="1" applyFont="1" applyFill="1" applyBorder="1" applyAlignment="1" applyProtection="1">
      <alignment horizontal="center" vertical="center"/>
      <protection hidden="1"/>
    </xf>
    <xf numFmtId="20" fontId="218" fillId="29" borderId="188" xfId="236" quotePrefix="1" applyNumberFormat="1" applyFont="1" applyFill="1" applyBorder="1" applyAlignment="1" applyProtection="1">
      <alignment horizontal="center" vertical="center"/>
      <protection hidden="1"/>
    </xf>
    <xf numFmtId="20" fontId="218" fillId="29" borderId="189" xfId="236" quotePrefix="1" applyNumberFormat="1" applyFont="1" applyFill="1" applyBorder="1" applyAlignment="1" applyProtection="1">
      <alignment horizontal="center" vertical="center"/>
      <protection hidden="1"/>
    </xf>
    <xf numFmtId="167" fontId="218" fillId="29" borderId="225" xfId="236" applyNumberFormat="1" applyFont="1" applyFill="1" applyBorder="1" applyAlignment="1" applyProtection="1">
      <alignment horizontal="center" vertical="center"/>
      <protection hidden="1"/>
    </xf>
    <xf numFmtId="167" fontId="218" fillId="29" borderId="99" xfId="236" applyNumberFormat="1" applyFont="1" applyFill="1" applyBorder="1" applyAlignment="1" applyProtection="1">
      <alignment horizontal="center" vertical="center"/>
      <protection hidden="1"/>
    </xf>
    <xf numFmtId="167" fontId="218" fillId="29" borderId="101" xfId="236" applyNumberFormat="1" applyFont="1" applyFill="1" applyBorder="1" applyAlignment="1" applyProtection="1">
      <alignment horizontal="center" vertical="center"/>
      <protection hidden="1"/>
    </xf>
    <xf numFmtId="167" fontId="218" fillId="29" borderId="231" xfId="236" applyNumberFormat="1" applyFont="1" applyFill="1" applyBorder="1" applyAlignment="1" applyProtection="1">
      <alignment horizontal="center" vertical="center"/>
      <protection hidden="1"/>
    </xf>
    <xf numFmtId="167" fontId="225" fillId="0" borderId="235" xfId="236" applyNumberFormat="1" applyFont="1" applyFill="1" applyBorder="1" applyAlignment="1" applyProtection="1">
      <alignment horizontal="center" vertical="center"/>
      <protection hidden="1"/>
    </xf>
    <xf numFmtId="170" fontId="218" fillId="0" borderId="186" xfId="236" applyNumberFormat="1" applyFont="1" applyFill="1" applyBorder="1" applyAlignment="1" applyProtection="1">
      <alignment horizontal="center" vertical="center"/>
      <protection hidden="1"/>
    </xf>
    <xf numFmtId="0" fontId="15" fillId="29" borderId="0" xfId="0" applyFont="1" applyFill="1" applyBorder="1"/>
    <xf numFmtId="0" fontId="167" fillId="29" borderId="51" xfId="0" quotePrefix="1" applyFont="1" applyFill="1" applyBorder="1" applyAlignment="1">
      <alignment horizontal="left" vertical="center"/>
    </xf>
    <xf numFmtId="0" fontId="167" fillId="29" borderId="8" xfId="0" quotePrefix="1" applyNumberFormat="1" applyFont="1" applyFill="1" applyBorder="1" applyAlignment="1">
      <alignment horizontal="center" vertical="center"/>
    </xf>
    <xf numFmtId="0" fontId="167" fillId="0" borderId="8" xfId="0" quotePrefix="1" applyNumberFormat="1" applyFont="1" applyFill="1" applyBorder="1" applyAlignment="1">
      <alignment horizontal="center" vertical="center"/>
    </xf>
    <xf numFmtId="0" fontId="167" fillId="0" borderId="51" xfId="0" quotePrefix="1" applyFont="1" applyFill="1" applyBorder="1" applyAlignment="1">
      <alignment horizontal="left" vertical="center"/>
    </xf>
    <xf numFmtId="0" fontId="224" fillId="31" borderId="115" xfId="236" applyFont="1" applyFill="1" applyBorder="1" applyAlignment="1" applyProtection="1">
      <alignment horizontal="center" vertical="center" wrapText="1"/>
      <protection hidden="1"/>
    </xf>
    <xf numFmtId="167" fontId="218" fillId="0" borderId="43" xfId="236" quotePrefix="1" applyNumberFormat="1" applyFont="1" applyFill="1" applyBorder="1" applyAlignment="1" applyProtection="1">
      <alignment horizontal="center" vertical="center"/>
      <protection hidden="1"/>
    </xf>
    <xf numFmtId="15" fontId="38" fillId="0" borderId="0" xfId="0" applyNumberFormat="1" applyFont="1" applyBorder="1" applyAlignment="1">
      <alignment horizontal="left" indent="7"/>
    </xf>
    <xf numFmtId="20" fontId="218" fillId="0" borderId="154" xfId="236" applyNumberFormat="1" applyFont="1" applyFill="1" applyBorder="1" applyAlignment="1" applyProtection="1">
      <alignment horizontal="center" vertical="center"/>
      <protection hidden="1"/>
    </xf>
    <xf numFmtId="167" fontId="218" fillId="0" borderId="43" xfId="236" applyNumberFormat="1" applyFont="1" applyFill="1" applyBorder="1" applyAlignment="1" applyProtection="1">
      <alignment horizontal="center" vertical="center"/>
      <protection hidden="1"/>
    </xf>
    <xf numFmtId="20" fontId="218" fillId="0" borderId="43" xfId="236" applyNumberFormat="1" applyFont="1" applyFill="1" applyBorder="1" applyAlignment="1" applyProtection="1">
      <alignment horizontal="center" vertical="center"/>
      <protection hidden="1"/>
    </xf>
    <xf numFmtId="167" fontId="218" fillId="0" borderId="172" xfId="236" applyNumberFormat="1" applyFont="1" applyFill="1" applyBorder="1" applyAlignment="1" applyProtection="1">
      <alignment horizontal="center" vertical="center"/>
      <protection hidden="1"/>
    </xf>
    <xf numFmtId="167" fontId="225" fillId="0" borderId="181" xfId="236" applyNumberFormat="1" applyFont="1" applyFill="1" applyBorder="1" applyAlignment="1" applyProtection="1">
      <alignment horizontal="center" vertical="center"/>
      <protection hidden="1"/>
    </xf>
    <xf numFmtId="167" fontId="225" fillId="0" borderId="180" xfId="236" applyNumberFormat="1" applyFont="1" applyFill="1" applyBorder="1" applyAlignment="1" applyProtection="1">
      <alignment horizontal="center" vertical="center"/>
      <protection hidden="1"/>
    </xf>
    <xf numFmtId="167" fontId="218" fillId="0" borderId="42" xfId="236" applyNumberFormat="1" applyFont="1" applyFill="1" applyBorder="1" applyAlignment="1" applyProtection="1">
      <alignment horizontal="center" vertical="center"/>
      <protection hidden="1"/>
    </xf>
    <xf numFmtId="0" fontId="218" fillId="0" borderId="238" xfId="236" applyFont="1" applyFill="1" applyBorder="1" applyAlignment="1" applyProtection="1">
      <alignment horizontal="left" vertical="center"/>
      <protection hidden="1"/>
    </xf>
    <xf numFmtId="170" fontId="218" fillId="0" borderId="43" xfId="236" quotePrefix="1" applyNumberFormat="1" applyFont="1" applyFill="1" applyBorder="1" applyAlignment="1" applyProtection="1">
      <alignment horizontal="center" vertical="center"/>
      <protection hidden="1"/>
    </xf>
    <xf numFmtId="173" fontId="218" fillId="31" borderId="65" xfId="0" applyNumberFormat="1" applyFont="1" applyFill="1" applyBorder="1" applyAlignment="1">
      <alignment horizontal="center" vertical="center"/>
    </xf>
    <xf numFmtId="173" fontId="218" fillId="31" borderId="8" xfId="0" applyNumberFormat="1" applyFont="1" applyFill="1" applyBorder="1" applyAlignment="1">
      <alignment horizontal="center" vertical="center"/>
    </xf>
    <xf numFmtId="0" fontId="0" fillId="0" borderId="51" xfId="0" applyBorder="1"/>
    <xf numFmtId="16" fontId="150" fillId="29" borderId="136" xfId="0" applyNumberFormat="1" applyFont="1" applyFill="1" applyBorder="1" applyAlignment="1">
      <alignment horizontal="center"/>
    </xf>
    <xf numFmtId="0" fontId="142" fillId="0" borderId="63" xfId="0" applyFont="1" applyFill="1" applyBorder="1" applyAlignment="1"/>
    <xf numFmtId="16" fontId="150" fillId="29" borderId="59" xfId="0" applyNumberFormat="1" applyFont="1" applyFill="1" applyBorder="1" applyAlignment="1">
      <alignment horizontal="center"/>
    </xf>
    <xf numFmtId="16" fontId="150" fillId="29" borderId="66" xfId="0" applyNumberFormat="1" applyFont="1" applyFill="1" applyBorder="1" applyAlignment="1">
      <alignment horizontal="center"/>
    </xf>
    <xf numFmtId="16" fontId="218" fillId="29" borderId="54" xfId="0" applyNumberFormat="1" applyFont="1" applyFill="1" applyBorder="1" applyAlignment="1">
      <alignment horizontal="center"/>
    </xf>
    <xf numFmtId="0" fontId="220" fillId="31" borderId="8" xfId="0" applyFont="1" applyFill="1" applyBorder="1" applyAlignment="1">
      <alignment horizontal="center" vertical="center"/>
    </xf>
    <xf numFmtId="166" fontId="217" fillId="0" borderId="60" xfId="323" applyNumberFormat="1" applyFont="1" applyFill="1" applyBorder="1" applyAlignment="1">
      <alignment horizontal="center" vertical="center"/>
    </xf>
    <xf numFmtId="166" fontId="217" fillId="0" borderId="68" xfId="323" applyNumberFormat="1" applyFont="1" applyFill="1" applyBorder="1" applyAlignment="1">
      <alignment horizontal="center" vertical="center"/>
    </xf>
    <xf numFmtId="0" fontId="219" fillId="29" borderId="0" xfId="198" applyFont="1" applyFill="1" applyBorder="1" applyAlignment="1">
      <alignment horizontal="left" vertical="center"/>
    </xf>
    <xf numFmtId="0" fontId="219" fillId="29" borderId="0" xfId="198" applyFont="1" applyFill="1" applyBorder="1" applyAlignment="1">
      <alignment horizontal="center" vertical="center"/>
    </xf>
    <xf numFmtId="0" fontId="0" fillId="0" borderId="63" xfId="0" applyBorder="1"/>
    <xf numFmtId="0" fontId="233" fillId="31" borderId="65" xfId="323" applyFont="1" applyFill="1" applyBorder="1" applyAlignment="1">
      <alignment horizontal="center" vertical="center"/>
    </xf>
    <xf numFmtId="0" fontId="233" fillId="31" borderId="8" xfId="323" applyFont="1" applyFill="1" applyBorder="1" applyAlignment="1">
      <alignment horizontal="center" vertical="center"/>
    </xf>
    <xf numFmtId="0" fontId="142" fillId="0" borderId="59" xfId="0" applyFont="1" applyFill="1" applyBorder="1" applyAlignment="1">
      <alignment horizontal="center"/>
    </xf>
    <xf numFmtId="0" fontId="150" fillId="29" borderId="199" xfId="0" applyFont="1" applyFill="1" applyBorder="1" applyAlignment="1"/>
    <xf numFmtId="16" fontId="142" fillId="29" borderId="136" xfId="0" applyNumberFormat="1" applyFont="1" applyFill="1" applyBorder="1" applyAlignment="1">
      <alignment horizontal="center"/>
    </xf>
    <xf numFmtId="16" fontId="142" fillId="29" borderId="184" xfId="0" applyNumberFormat="1" applyFont="1" applyFill="1" applyBorder="1" applyAlignment="1">
      <alignment horizontal="center"/>
    </xf>
    <xf numFmtId="0" fontId="142" fillId="29" borderId="166" xfId="0" applyFont="1" applyFill="1" applyBorder="1" applyAlignment="1"/>
    <xf numFmtId="176" fontId="142" fillId="29" borderId="136" xfId="0" applyNumberFormat="1" applyFont="1" applyFill="1" applyBorder="1" applyAlignment="1">
      <alignment horizontal="center"/>
    </xf>
    <xf numFmtId="0" fontId="142" fillId="0" borderId="132" xfId="0" applyFont="1" applyFill="1" applyBorder="1" applyAlignment="1"/>
    <xf numFmtId="0" fontId="142" fillId="0" borderId="129" xfId="0" applyFont="1" applyFill="1" applyBorder="1" applyAlignment="1">
      <alignment horizontal="center"/>
    </xf>
    <xf numFmtId="16" fontId="150" fillId="29" borderId="129" xfId="0" applyNumberFormat="1" applyFont="1" applyFill="1" applyBorder="1" applyAlignment="1">
      <alignment horizontal="center"/>
    </xf>
    <xf numFmtId="16" fontId="150" fillId="29" borderId="159" xfId="0" applyNumberFormat="1" applyFont="1" applyFill="1" applyBorder="1" applyAlignment="1">
      <alignment horizontal="center"/>
    </xf>
    <xf numFmtId="0" fontId="150" fillId="0" borderId="63" xfId="0" applyFont="1" applyFill="1" applyBorder="1" applyAlignment="1"/>
    <xf numFmtId="0" fontId="150" fillId="0" borderId="59" xfId="0" applyFont="1" applyFill="1" applyBorder="1" applyAlignment="1">
      <alignment horizontal="center"/>
    </xf>
    <xf numFmtId="16" fontId="264" fillId="30" borderId="8" xfId="0" applyNumberFormat="1" applyFont="1" applyFill="1" applyBorder="1" applyAlignment="1">
      <alignment horizontal="center" vertical="center" wrapText="1"/>
    </xf>
    <xf numFmtId="176" fontId="217" fillId="0" borderId="8" xfId="0" applyNumberFormat="1" applyFont="1" applyFill="1" applyBorder="1" applyAlignment="1">
      <alignment horizontal="center"/>
    </xf>
    <xf numFmtId="16" fontId="265" fillId="0" borderId="8" xfId="0" applyNumberFormat="1" applyFont="1" applyFill="1" applyBorder="1" applyAlignment="1">
      <alignment horizontal="center"/>
    </xf>
    <xf numFmtId="16" fontId="217" fillId="0" borderId="8" xfId="0" applyNumberFormat="1" applyFont="1" applyFill="1" applyBorder="1" applyAlignment="1">
      <alignment horizontal="center"/>
    </xf>
    <xf numFmtId="16" fontId="264" fillId="30" borderId="65" xfId="0" applyNumberFormat="1" applyFont="1" applyFill="1" applyBorder="1" applyAlignment="1">
      <alignment horizontal="center" vertical="center" wrapText="1"/>
    </xf>
    <xf numFmtId="16" fontId="264" fillId="30" borderId="149" xfId="0" applyNumberFormat="1" applyFont="1" applyFill="1" applyBorder="1" applyAlignment="1">
      <alignment horizontal="center" vertical="center" wrapText="1"/>
    </xf>
    <xf numFmtId="16" fontId="264" fillId="30" borderId="47" xfId="0" applyNumberFormat="1" applyFont="1" applyFill="1" applyBorder="1" applyAlignment="1">
      <alignment horizontal="center" vertical="center" wrapText="1"/>
    </xf>
    <xf numFmtId="0" fontId="217" fillId="0" borderId="140" xfId="0" applyFont="1" applyFill="1" applyBorder="1" applyAlignment="1">
      <alignment horizontal="left"/>
    </xf>
    <xf numFmtId="16" fontId="217" fillId="0" borderId="47" xfId="0" applyNumberFormat="1" applyFont="1" applyFill="1" applyBorder="1" applyAlignment="1">
      <alignment horizontal="center"/>
    </xf>
    <xf numFmtId="0" fontId="217" fillId="0" borderId="146" xfId="0" applyFont="1" applyFill="1" applyBorder="1" applyAlignment="1">
      <alignment horizontal="left"/>
    </xf>
    <xf numFmtId="176" fontId="217" fillId="0" borderId="59" xfId="0" applyNumberFormat="1" applyFont="1" applyFill="1" applyBorder="1" applyAlignment="1">
      <alignment horizontal="center"/>
    </xf>
    <xf numFmtId="16" fontId="265" fillId="0" borderId="59" xfId="0" applyNumberFormat="1" applyFont="1" applyFill="1" applyBorder="1" applyAlignment="1">
      <alignment horizontal="center"/>
    </xf>
    <xf numFmtId="16" fontId="217" fillId="0" borderId="59" xfId="0" applyNumberFormat="1" applyFont="1" applyFill="1" applyBorder="1" applyAlignment="1">
      <alignment horizontal="center"/>
    </xf>
    <xf numFmtId="16" fontId="217" fillId="0" borderId="66" xfId="0" applyNumberFormat="1" applyFont="1" applyFill="1" applyBorder="1" applyAlignment="1">
      <alignment horizontal="center"/>
    </xf>
    <xf numFmtId="167" fontId="218" fillId="0" borderId="37" xfId="236" quotePrefix="1" applyNumberFormat="1" applyFont="1" applyFill="1" applyBorder="1" applyAlignment="1" applyProtection="1">
      <alignment horizontal="center" vertical="center"/>
      <protection hidden="1"/>
    </xf>
    <xf numFmtId="167" fontId="218" fillId="0" borderId="25" xfId="236" applyNumberFormat="1" applyFont="1" applyFill="1" applyBorder="1" applyAlignment="1" applyProtection="1">
      <alignment horizontal="center" vertical="center"/>
      <protection hidden="1"/>
    </xf>
    <xf numFmtId="167" fontId="218" fillId="0" borderId="217" xfId="236" applyNumberFormat="1" applyFont="1" applyFill="1" applyBorder="1" applyAlignment="1" applyProtection="1">
      <alignment horizontal="center" vertical="center"/>
      <protection hidden="1"/>
    </xf>
    <xf numFmtId="0" fontId="65" fillId="29" borderId="51" xfId="0" applyFont="1" applyFill="1" applyBorder="1" applyAlignment="1">
      <alignment horizontal="center" vertical="center"/>
    </xf>
    <xf numFmtId="0" fontId="65" fillId="29" borderId="63" xfId="0" applyFont="1" applyFill="1" applyBorder="1" applyAlignment="1">
      <alignment horizontal="center" vertical="center"/>
    </xf>
    <xf numFmtId="0" fontId="218" fillId="0" borderId="8" xfId="0" applyFont="1" applyFill="1" applyBorder="1" applyAlignment="1">
      <alignment horizontal="center"/>
    </xf>
    <xf numFmtId="0" fontId="218" fillId="29" borderId="232" xfId="236" applyFont="1" applyFill="1" applyBorder="1" applyAlignment="1" applyProtection="1">
      <alignment horizontal="left" vertical="center"/>
      <protection hidden="1"/>
    </xf>
    <xf numFmtId="0" fontId="218" fillId="29" borderId="233" xfId="236" applyFont="1" applyFill="1" applyBorder="1" applyAlignment="1" applyProtection="1">
      <alignment vertical="center"/>
      <protection hidden="1"/>
    </xf>
    <xf numFmtId="0" fontId="218" fillId="29" borderId="234" xfId="236" applyFont="1" applyFill="1" applyBorder="1" applyAlignment="1" applyProtection="1">
      <alignment horizontal="right" vertical="center"/>
      <protection hidden="1"/>
    </xf>
    <xf numFmtId="170" fontId="218" fillId="29" borderId="163" xfId="236" applyNumberFormat="1" applyFont="1" applyFill="1" applyBorder="1" applyAlignment="1" applyProtection="1">
      <alignment horizontal="center" vertical="center"/>
      <protection hidden="1"/>
    </xf>
    <xf numFmtId="167" fontId="218" fillId="29" borderId="72" xfId="236" applyNumberFormat="1" applyFont="1" applyFill="1" applyBorder="1" applyAlignment="1" applyProtection="1">
      <alignment horizontal="center" vertical="center"/>
      <protection hidden="1"/>
    </xf>
    <xf numFmtId="20" fontId="218" fillId="29" borderId="74" xfId="236" quotePrefix="1" applyNumberFormat="1" applyFont="1" applyFill="1" applyBorder="1" applyAlignment="1" applyProtection="1">
      <alignment horizontal="center" vertical="center"/>
      <protection hidden="1"/>
    </xf>
    <xf numFmtId="167" fontId="218" fillId="29" borderId="77" xfId="236" applyNumberFormat="1" applyFont="1" applyFill="1" applyBorder="1" applyAlignment="1" applyProtection="1">
      <alignment horizontal="center" vertical="center"/>
      <protection hidden="1"/>
    </xf>
    <xf numFmtId="20" fontId="218" fillId="29" borderId="78" xfId="236" quotePrefix="1" applyNumberFormat="1" applyFont="1" applyFill="1" applyBorder="1" applyAlignment="1" applyProtection="1">
      <alignment horizontal="center" vertical="center"/>
      <protection hidden="1"/>
    </xf>
    <xf numFmtId="20" fontId="218" fillId="29" borderId="220" xfId="236" quotePrefix="1" applyNumberFormat="1" applyFont="1" applyFill="1" applyBorder="1" applyAlignment="1" applyProtection="1">
      <alignment horizontal="center" vertical="center"/>
      <protection hidden="1"/>
    </xf>
    <xf numFmtId="167" fontId="218" fillId="29" borderId="221" xfId="236" applyNumberFormat="1" applyFont="1" applyFill="1" applyBorder="1" applyAlignment="1" applyProtection="1">
      <alignment horizontal="center" vertical="center"/>
      <protection hidden="1"/>
    </xf>
    <xf numFmtId="167" fontId="218" fillId="29" borderId="81" xfId="236" applyNumberFormat="1" applyFont="1" applyFill="1" applyBorder="1" applyAlignment="1" applyProtection="1">
      <alignment horizontal="center" vertical="center"/>
      <protection hidden="1"/>
    </xf>
    <xf numFmtId="167" fontId="238" fillId="29" borderId="82" xfId="236" applyNumberFormat="1" applyFont="1" applyFill="1" applyBorder="1" applyAlignment="1" applyProtection="1">
      <alignment horizontal="center" vertical="center"/>
      <protection hidden="1"/>
    </xf>
    <xf numFmtId="167" fontId="218" fillId="29" borderId="82" xfId="236" applyNumberFormat="1" applyFont="1" applyFill="1" applyBorder="1" applyAlignment="1" applyProtection="1">
      <alignment horizontal="center" vertical="center"/>
      <protection hidden="1"/>
    </xf>
    <xf numFmtId="167" fontId="238" fillId="29" borderId="79" xfId="236" applyNumberFormat="1" applyFont="1" applyFill="1" applyBorder="1" applyAlignment="1" applyProtection="1">
      <alignment horizontal="center" vertical="center"/>
      <protection hidden="1"/>
    </xf>
    <xf numFmtId="167" fontId="225" fillId="29" borderId="82" xfId="382" applyNumberFormat="1" applyFont="1" applyFill="1" applyBorder="1" applyAlignment="1" applyProtection="1">
      <alignment horizontal="center" vertical="center"/>
      <protection hidden="1"/>
    </xf>
    <xf numFmtId="167" fontId="218" fillId="29" borderId="79" xfId="236" applyNumberFormat="1" applyFont="1" applyFill="1" applyBorder="1" applyAlignment="1" applyProtection="1">
      <alignment horizontal="center" vertical="center"/>
      <protection hidden="1"/>
    </xf>
    <xf numFmtId="167" fontId="238" fillId="29" borderId="73" xfId="236" applyNumberFormat="1" applyFont="1" applyFill="1" applyBorder="1" applyAlignment="1" applyProtection="1">
      <alignment horizontal="center" vertical="center"/>
      <protection hidden="1"/>
    </xf>
    <xf numFmtId="167" fontId="218" fillId="29" borderId="229" xfId="236" applyNumberFormat="1" applyFont="1" applyFill="1" applyBorder="1" applyAlignment="1" applyProtection="1">
      <alignment horizontal="center" vertical="center"/>
      <protection hidden="1"/>
    </xf>
    <xf numFmtId="167" fontId="218" fillId="29" borderId="215" xfId="236" applyNumberFormat="1" applyFont="1" applyFill="1" applyBorder="1" applyAlignment="1" applyProtection="1">
      <alignment horizontal="center" vertical="center"/>
      <protection hidden="1"/>
    </xf>
    <xf numFmtId="0" fontId="218" fillId="29" borderId="216" xfId="236" applyFont="1" applyFill="1" applyBorder="1" applyAlignment="1" applyProtection="1">
      <alignment horizontal="center" vertical="center"/>
      <protection hidden="1"/>
    </xf>
    <xf numFmtId="167" fontId="218" fillId="29" borderId="216" xfId="382" applyNumberFormat="1" applyFont="1" applyFill="1" applyBorder="1" applyAlignment="1" applyProtection="1">
      <alignment horizontal="center" vertical="center"/>
      <protection hidden="1"/>
    </xf>
    <xf numFmtId="0" fontId="218" fillId="29" borderId="64" xfId="236" applyFont="1" applyFill="1" applyBorder="1" applyAlignment="1" applyProtection="1">
      <alignment horizontal="left" vertical="center"/>
      <protection hidden="1"/>
    </xf>
    <xf numFmtId="0" fontId="218" fillId="29" borderId="108" xfId="236" applyFont="1" applyFill="1" applyBorder="1" applyAlignment="1" applyProtection="1">
      <alignment vertical="center"/>
      <protection hidden="1"/>
    </xf>
    <xf numFmtId="0" fontId="218" fillId="29" borderId="109" xfId="236" applyFont="1" applyFill="1" applyBorder="1" applyAlignment="1" applyProtection="1">
      <alignment horizontal="right" vertical="center"/>
      <protection hidden="1"/>
    </xf>
    <xf numFmtId="20" fontId="218" fillId="29" borderId="40" xfId="236" quotePrefix="1" applyNumberFormat="1" applyFont="1" applyFill="1" applyBorder="1" applyAlignment="1" applyProtection="1">
      <alignment horizontal="center" vertical="center"/>
      <protection hidden="1"/>
    </xf>
    <xf numFmtId="0" fontId="218" fillId="29" borderId="185" xfId="236" applyFont="1" applyFill="1" applyBorder="1" applyAlignment="1" applyProtection="1">
      <alignment vertical="center"/>
      <protection hidden="1"/>
    </xf>
    <xf numFmtId="0" fontId="218" fillId="29" borderId="102" xfId="236" applyFont="1" applyFill="1" applyBorder="1" applyAlignment="1" applyProtection="1">
      <alignment horizontal="right" vertical="center"/>
      <protection hidden="1"/>
    </xf>
    <xf numFmtId="170" fontId="218" fillId="29" borderId="186" xfId="236" quotePrefix="1" applyNumberFormat="1" applyFont="1" applyFill="1" applyBorder="1" applyAlignment="1" applyProtection="1">
      <alignment horizontal="center" vertical="center"/>
      <protection hidden="1"/>
    </xf>
    <xf numFmtId="20" fontId="218" fillId="29" borderId="186" xfId="236" applyNumberFormat="1" applyFont="1" applyFill="1" applyBorder="1" applyAlignment="1" applyProtection="1">
      <alignment horizontal="center" vertical="center"/>
      <protection hidden="1"/>
    </xf>
    <xf numFmtId="167" fontId="218" fillId="29" borderId="186" xfId="236" applyNumberFormat="1" applyFont="1" applyFill="1" applyBorder="1" applyAlignment="1" applyProtection="1">
      <alignment horizontal="center" vertical="center"/>
      <protection hidden="1"/>
    </xf>
    <xf numFmtId="20" fontId="218" fillId="29" borderId="189" xfId="236" applyNumberFormat="1" applyFont="1" applyFill="1" applyBorder="1" applyAlignment="1" applyProtection="1">
      <alignment horizontal="center" vertical="center"/>
      <protection hidden="1"/>
    </xf>
    <xf numFmtId="167" fontId="238" fillId="29" borderId="102" xfId="236" applyNumberFormat="1" applyFont="1" applyFill="1" applyBorder="1" applyAlignment="1" applyProtection="1">
      <alignment horizontal="center" vertical="center"/>
      <protection hidden="1"/>
    </xf>
    <xf numFmtId="167" fontId="218" fillId="29" borderId="150" xfId="236" applyNumberFormat="1" applyFont="1" applyFill="1" applyBorder="1" applyAlignment="1" applyProtection="1">
      <alignment horizontal="center" vertical="center"/>
      <protection hidden="1"/>
    </xf>
    <xf numFmtId="0" fontId="218" fillId="29" borderId="71" xfId="236" applyFont="1" applyFill="1" applyBorder="1" applyAlignment="1" applyProtection="1">
      <alignment horizontal="left" vertical="center"/>
      <protection hidden="1"/>
    </xf>
    <xf numFmtId="0" fontId="218" fillId="29" borderId="72" xfId="236" applyFont="1" applyFill="1" applyBorder="1" applyAlignment="1" applyProtection="1">
      <alignment vertical="center"/>
      <protection hidden="1"/>
    </xf>
    <xf numFmtId="0" fontId="218" fillId="29" borderId="73" xfId="236" applyFont="1" applyFill="1" applyBorder="1" applyAlignment="1" applyProtection="1">
      <alignment horizontal="right" vertical="center"/>
      <protection hidden="1"/>
    </xf>
    <xf numFmtId="170" fontId="218" fillId="29" borderId="74" xfId="236" applyNumberFormat="1" applyFont="1" applyFill="1" applyBorder="1" applyAlignment="1" applyProtection="1">
      <alignment horizontal="center" vertical="center"/>
      <protection hidden="1"/>
    </xf>
    <xf numFmtId="167" fontId="218" fillId="29" borderId="222" xfId="236" applyNumberFormat="1" applyFont="1" applyFill="1" applyBorder="1" applyAlignment="1" applyProtection="1">
      <alignment horizontal="center" vertical="center"/>
      <protection hidden="1"/>
    </xf>
    <xf numFmtId="167" fontId="218" fillId="29" borderId="223" xfId="236" applyNumberFormat="1" applyFont="1" applyFill="1" applyBorder="1" applyAlignment="1" applyProtection="1">
      <alignment horizontal="center" vertical="center"/>
      <protection hidden="1"/>
    </xf>
    <xf numFmtId="0" fontId="218" fillId="29" borderId="224" xfId="236" applyFont="1" applyFill="1" applyBorder="1" applyAlignment="1" applyProtection="1">
      <alignment horizontal="center" vertical="center"/>
      <protection hidden="1"/>
    </xf>
    <xf numFmtId="167" fontId="218" fillId="29" borderId="224" xfId="382" applyNumberFormat="1" applyFont="1" applyFill="1" applyBorder="1" applyAlignment="1" applyProtection="1">
      <alignment horizontal="center" vertical="center"/>
      <protection hidden="1"/>
    </xf>
    <xf numFmtId="0" fontId="11" fillId="29" borderId="12" xfId="0" applyFont="1" applyFill="1" applyBorder="1"/>
    <xf numFmtId="0" fontId="218" fillId="29" borderId="12" xfId="236" applyFont="1" applyFill="1" applyBorder="1" applyAlignment="1" applyProtection="1">
      <alignment vertical="center"/>
      <protection hidden="1"/>
    </xf>
    <xf numFmtId="0" fontId="217" fillId="29" borderId="63" xfId="0" applyFont="1" applyFill="1" applyBorder="1" applyAlignment="1">
      <alignment horizontal="left" vertical="center"/>
    </xf>
    <xf numFmtId="0" fontId="218" fillId="0" borderId="162" xfId="236" applyFont="1" applyFill="1" applyBorder="1" applyAlignment="1" applyProtection="1">
      <alignment vertical="center"/>
      <protection hidden="1"/>
    </xf>
    <xf numFmtId="0" fontId="218" fillId="0" borderId="163" xfId="236" applyFont="1" applyFill="1" applyBorder="1" applyAlignment="1" applyProtection="1">
      <alignment horizontal="right" vertical="center"/>
      <protection hidden="1"/>
    </xf>
    <xf numFmtId="170" fontId="218" fillId="0" borderId="164" xfId="236" applyNumberFormat="1" applyFont="1" applyFill="1" applyBorder="1" applyAlignment="1" applyProtection="1">
      <alignment horizontal="center" vertical="center"/>
      <protection hidden="1"/>
    </xf>
    <xf numFmtId="167" fontId="218" fillId="0" borderId="165" xfId="236" applyNumberFormat="1" applyFont="1" applyFill="1" applyBorder="1" applyAlignment="1" applyProtection="1">
      <alignment horizontal="center" vertical="center"/>
      <protection hidden="1"/>
    </xf>
    <xf numFmtId="16" fontId="156" fillId="31" borderId="8" xfId="298" applyNumberFormat="1" applyFont="1" applyFill="1" applyBorder="1" applyAlignment="1">
      <alignment horizontal="center" vertical="center"/>
    </xf>
    <xf numFmtId="20" fontId="218" fillId="0" borderId="188" xfId="236" applyNumberFormat="1" applyFont="1" applyFill="1" applyBorder="1" applyAlignment="1" applyProtection="1">
      <alignment horizontal="center" vertical="center"/>
      <protection hidden="1"/>
    </xf>
    <xf numFmtId="20" fontId="218" fillId="0" borderId="101" xfId="236" applyNumberFormat="1" applyFont="1" applyFill="1" applyBorder="1" applyAlignment="1" applyProtection="1">
      <alignment horizontal="center" vertical="center"/>
      <protection hidden="1"/>
    </xf>
    <xf numFmtId="167" fontId="258" fillId="0" borderId="102" xfId="236" applyNumberFormat="1" applyFont="1" applyFill="1" applyBorder="1" applyAlignment="1" applyProtection="1">
      <alignment horizontal="center" vertical="center"/>
      <protection hidden="1"/>
    </xf>
    <xf numFmtId="0" fontId="218" fillId="0" borderId="227" xfId="236" applyFont="1" applyFill="1" applyBorder="1" applyAlignment="1" applyProtection="1">
      <alignment horizontal="center" vertical="center"/>
      <protection hidden="1"/>
    </xf>
    <xf numFmtId="0" fontId="218" fillId="0" borderId="228" xfId="236" applyFont="1" applyFill="1" applyBorder="1" applyAlignment="1" applyProtection="1">
      <alignment horizontal="center" vertical="center"/>
      <protection hidden="1"/>
    </xf>
    <xf numFmtId="167" fontId="225" fillId="0" borderId="228" xfId="236" applyNumberFormat="1" applyFont="1" applyFill="1" applyBorder="1" applyAlignment="1" applyProtection="1">
      <alignment horizontal="center" vertical="center"/>
      <protection hidden="1"/>
    </xf>
    <xf numFmtId="0" fontId="11" fillId="0" borderId="93" xfId="0" applyFont="1" applyFill="1" applyBorder="1"/>
    <xf numFmtId="167" fontId="225" fillId="0" borderId="102" xfId="236" applyNumberFormat="1" applyFont="1" applyFill="1" applyBorder="1" applyAlignment="1" applyProtection="1">
      <alignment horizontal="center" vertical="center"/>
      <protection hidden="1"/>
    </xf>
    <xf numFmtId="167" fontId="225" fillId="0" borderId="226" xfId="236" applyNumberFormat="1" applyFont="1" applyFill="1" applyBorder="1" applyAlignment="1" applyProtection="1">
      <alignment horizontal="center" vertical="center"/>
      <protection hidden="1"/>
    </xf>
    <xf numFmtId="0" fontId="218" fillId="29" borderId="59" xfId="198" applyFont="1" applyFill="1" applyBorder="1" applyAlignment="1">
      <alignment horizontal="center" vertical="center"/>
    </xf>
    <xf numFmtId="0" fontId="218" fillId="0" borderId="59" xfId="0" applyFont="1" applyFill="1" applyBorder="1" applyAlignment="1">
      <alignment horizontal="center"/>
    </xf>
    <xf numFmtId="170" fontId="218" fillId="0" borderId="74" xfId="236" quotePrefix="1" applyNumberFormat="1" applyFont="1" applyFill="1" applyBorder="1" applyAlignment="1" applyProtection="1">
      <alignment horizontal="center" vertical="center"/>
      <protection hidden="1"/>
    </xf>
    <xf numFmtId="0" fontId="218" fillId="31" borderId="8" xfId="0" applyFont="1" applyFill="1" applyBorder="1" applyAlignment="1">
      <alignment horizontal="center" vertical="center"/>
    </xf>
    <xf numFmtId="0" fontId="218" fillId="31" borderId="47" xfId="0" applyFont="1" applyFill="1" applyBorder="1" applyAlignment="1">
      <alignment horizontal="center" vertical="center"/>
    </xf>
    <xf numFmtId="205" fontId="218" fillId="29" borderId="53" xfId="0" applyNumberFormat="1" applyFont="1" applyFill="1" applyBorder="1" applyAlignment="1">
      <alignment horizontal="center"/>
    </xf>
    <xf numFmtId="205" fontId="218" fillId="29" borderId="239" xfId="0" applyNumberFormat="1" applyFont="1" applyFill="1" applyBorder="1" applyAlignment="1">
      <alignment horizontal="center"/>
    </xf>
    <xf numFmtId="205" fontId="219" fillId="29" borderId="161" xfId="0" applyNumberFormat="1" applyFont="1" applyFill="1" applyBorder="1" applyAlignment="1">
      <alignment horizontal="center"/>
    </xf>
    <xf numFmtId="205" fontId="218" fillId="29" borderId="55" xfId="0" applyNumberFormat="1" applyFont="1" applyFill="1" applyBorder="1" applyAlignment="1">
      <alignment horizontal="center"/>
    </xf>
    <xf numFmtId="205" fontId="219" fillId="0" borderId="161" xfId="0" applyNumberFormat="1" applyFont="1" applyFill="1" applyBorder="1" applyAlignment="1">
      <alignment horizontal="center"/>
    </xf>
    <xf numFmtId="205" fontId="219" fillId="0" borderId="55" xfId="0" applyNumberFormat="1" applyFont="1" applyFill="1" applyBorder="1" applyAlignment="1">
      <alignment horizontal="center"/>
    </xf>
    <xf numFmtId="205" fontId="219" fillId="33" borderId="161" xfId="0" applyNumberFormat="1" applyFont="1" applyFill="1" applyBorder="1" applyAlignment="1">
      <alignment horizontal="center"/>
    </xf>
    <xf numFmtId="205" fontId="219" fillId="33" borderId="240" xfId="0" applyNumberFormat="1" applyFont="1" applyFill="1" applyBorder="1" applyAlignment="1">
      <alignment horizontal="center"/>
    </xf>
    <xf numFmtId="205" fontId="218" fillId="29" borderId="49" xfId="0" applyNumberFormat="1" applyFont="1" applyFill="1" applyBorder="1" applyAlignment="1">
      <alignment horizontal="center"/>
    </xf>
    <xf numFmtId="205" fontId="218" fillId="29" borderId="160" xfId="0" applyNumberFormat="1" applyFont="1" applyFill="1" applyBorder="1" applyAlignment="1">
      <alignment horizontal="center"/>
    </xf>
    <xf numFmtId="205" fontId="218" fillId="29" borderId="97" xfId="0" applyNumberFormat="1" applyFont="1" applyFill="1" applyBorder="1" applyAlignment="1">
      <alignment horizontal="center"/>
    </xf>
    <xf numFmtId="205" fontId="219" fillId="29" borderId="59" xfId="0" applyNumberFormat="1" applyFont="1" applyFill="1" applyBorder="1" applyAlignment="1">
      <alignment horizontal="center"/>
    </xf>
    <xf numFmtId="205" fontId="218" fillId="29" borderId="136" xfId="0" applyNumberFormat="1" applyFont="1" applyFill="1" applyBorder="1" applyAlignment="1">
      <alignment horizontal="center"/>
    </xf>
    <xf numFmtId="205" fontId="219" fillId="0" borderId="59" xfId="0" applyNumberFormat="1" applyFont="1" applyFill="1" applyBorder="1" applyAlignment="1">
      <alignment horizontal="center"/>
    </xf>
    <xf numFmtId="205" fontId="219" fillId="0" borderId="136" xfId="0" applyNumberFormat="1" applyFont="1" applyFill="1" applyBorder="1" applyAlignment="1">
      <alignment horizontal="center"/>
    </xf>
    <xf numFmtId="205" fontId="219" fillId="33" borderId="59" xfId="0" applyNumberFormat="1" applyFont="1" applyFill="1" applyBorder="1" applyAlignment="1">
      <alignment horizontal="center"/>
    </xf>
    <xf numFmtId="205" fontId="219" fillId="33" borderId="66" xfId="0" applyNumberFormat="1" applyFont="1" applyFill="1" applyBorder="1" applyAlignment="1">
      <alignment horizontal="center"/>
    </xf>
    <xf numFmtId="167" fontId="218" fillId="29" borderId="55" xfId="0" applyNumberFormat="1" applyFont="1" applyFill="1" applyBorder="1" applyAlignment="1">
      <alignment horizontal="center"/>
    </xf>
    <xf numFmtId="205" fontId="218" fillId="29" borderId="161" xfId="0" applyNumberFormat="1" applyFont="1" applyFill="1" applyBorder="1" applyAlignment="1">
      <alignment horizontal="center"/>
    </xf>
    <xf numFmtId="205" fontId="218" fillId="29" borderId="240" xfId="0" applyNumberFormat="1" applyFont="1" applyFill="1" applyBorder="1" applyAlignment="1">
      <alignment horizontal="center"/>
    </xf>
    <xf numFmtId="167" fontId="218" fillId="29" borderId="136" xfId="0" applyNumberFormat="1" applyFont="1" applyFill="1" applyBorder="1" applyAlignment="1">
      <alignment horizontal="center"/>
    </xf>
    <xf numFmtId="205" fontId="218" fillId="29" borderId="59" xfId="0" applyNumberFormat="1" applyFont="1" applyFill="1" applyBorder="1" applyAlignment="1">
      <alignment horizontal="center"/>
    </xf>
    <xf numFmtId="205" fontId="218" fillId="29" borderId="66" xfId="0" applyNumberFormat="1" applyFont="1" applyFill="1" applyBorder="1" applyAlignment="1">
      <alignment horizontal="center"/>
    </xf>
    <xf numFmtId="0" fontId="218" fillId="31" borderId="8" xfId="0" applyFont="1" applyFill="1" applyBorder="1" applyAlignment="1">
      <alignment horizontal="center" vertical="center" wrapText="1"/>
    </xf>
    <xf numFmtId="0" fontId="218" fillId="31" borderId="47" xfId="0" applyFont="1" applyFill="1" applyBorder="1" applyAlignment="1">
      <alignment horizontal="center" vertical="center" wrapText="1"/>
    </xf>
    <xf numFmtId="205" fontId="219" fillId="29" borderId="8" xfId="0" applyNumberFormat="1" applyFont="1" applyFill="1" applyBorder="1" applyAlignment="1">
      <alignment horizontal="center"/>
    </xf>
    <xf numFmtId="205" fontId="219" fillId="29" borderId="240" xfId="0" applyNumberFormat="1" applyFont="1" applyFill="1" applyBorder="1" applyAlignment="1">
      <alignment horizontal="center"/>
    </xf>
    <xf numFmtId="205" fontId="218" fillId="29" borderId="241" xfId="0" applyNumberFormat="1" applyFont="1" applyFill="1" applyBorder="1" applyAlignment="1">
      <alignment horizontal="center"/>
    </xf>
    <xf numFmtId="167" fontId="218" fillId="29" borderId="49" xfId="0" applyNumberFormat="1" applyFont="1" applyFill="1" applyBorder="1" applyAlignment="1">
      <alignment horizontal="center"/>
    </xf>
    <xf numFmtId="167" fontId="218" fillId="29" borderId="54" xfId="0" applyNumberFormat="1" applyFont="1" applyFill="1" applyBorder="1" applyAlignment="1">
      <alignment horizontal="center"/>
    </xf>
    <xf numFmtId="205" fontId="219" fillId="29" borderId="66" xfId="0" applyNumberFormat="1" applyFont="1" applyFill="1" applyBorder="1" applyAlignment="1">
      <alignment horizontal="center"/>
    </xf>
    <xf numFmtId="168" fontId="218" fillId="31" borderId="65" xfId="321" applyNumberFormat="1" applyFont="1" applyFill="1" applyBorder="1" applyAlignment="1">
      <alignment horizontal="center" vertical="center"/>
    </xf>
    <xf numFmtId="0" fontId="141" fillId="31" borderId="8" xfId="219" applyFont="1" applyFill="1" applyBorder="1" applyAlignment="1">
      <alignment horizontal="center" vertical="center" wrapText="1"/>
    </xf>
    <xf numFmtId="0" fontId="33" fillId="26" borderId="0" xfId="0" applyFont="1" applyFill="1" applyBorder="1" applyAlignment="1">
      <alignment horizontal="center"/>
    </xf>
    <xf numFmtId="0" fontId="33" fillId="26" borderId="0" xfId="0" applyFont="1" applyFill="1" applyBorder="1" applyAlignment="1">
      <alignment horizontal="left"/>
    </xf>
    <xf numFmtId="0" fontId="36" fillId="26" borderId="0" xfId="106" applyFont="1" applyFill="1" applyBorder="1" applyAlignment="1" applyProtection="1">
      <alignment horizontal="center"/>
    </xf>
    <xf numFmtId="0" fontId="232" fillId="26" borderId="0" xfId="106" applyFont="1" applyFill="1" applyBorder="1" applyAlignment="1" applyProtection="1">
      <alignment horizontal="center"/>
    </xf>
    <xf numFmtId="0" fontId="27" fillId="26" borderId="18" xfId="0" applyFont="1" applyFill="1" applyBorder="1" applyAlignment="1">
      <alignment horizontal="center"/>
    </xf>
    <xf numFmtId="0" fontId="27" fillId="26" borderId="0" xfId="0" applyFont="1" applyFill="1" applyBorder="1" applyAlignment="1">
      <alignment horizontal="center"/>
    </xf>
    <xf numFmtId="0" fontId="27" fillId="26" borderId="19" xfId="0" applyFont="1" applyFill="1" applyBorder="1" applyAlignment="1">
      <alignment horizontal="center"/>
    </xf>
    <xf numFmtId="49" fontId="30" fillId="26" borderId="18" xfId="121" applyNumberFormat="1" applyFont="1" applyFill="1" applyBorder="1" applyAlignment="1" applyProtection="1">
      <alignment horizontal="center"/>
    </xf>
    <xf numFmtId="49" fontId="30" fillId="26" borderId="0" xfId="121" applyNumberFormat="1" applyFont="1" applyFill="1" applyBorder="1" applyAlignment="1" applyProtection="1">
      <alignment horizontal="center"/>
    </xf>
    <xf numFmtId="49" fontId="30" fillId="26" borderId="19" xfId="121" applyNumberFormat="1" applyFont="1" applyFill="1" applyBorder="1" applyAlignment="1" applyProtection="1">
      <alignment horizontal="center"/>
    </xf>
    <xf numFmtId="0" fontId="33" fillId="26" borderId="19" xfId="0" applyFont="1" applyFill="1" applyBorder="1" applyAlignment="1">
      <alignment horizontal="center"/>
    </xf>
    <xf numFmtId="0" fontId="43" fillId="0" borderId="1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41" fillId="27" borderId="47" xfId="0" applyFont="1" applyFill="1" applyBorder="1" applyAlignment="1">
      <alignment horizontal="center" vertical="center" wrapText="1"/>
    </xf>
    <xf numFmtId="0" fontId="141" fillId="27" borderId="127" xfId="0" applyFont="1" applyFill="1" applyBorder="1" applyAlignment="1">
      <alignment horizontal="center" vertical="center" wrapText="1"/>
    </xf>
    <xf numFmtId="0" fontId="151" fillId="27" borderId="51" xfId="0" applyFont="1" applyFill="1" applyBorder="1" applyAlignment="1">
      <alignment horizontal="center" vertical="center"/>
    </xf>
    <xf numFmtId="0" fontId="141" fillId="27" borderId="65" xfId="0" applyFont="1" applyFill="1" applyBorder="1" applyAlignment="1">
      <alignment horizontal="center" vertical="center" wrapText="1"/>
    </xf>
    <xf numFmtId="0" fontId="151" fillId="27" borderId="8" xfId="0" applyFont="1" applyFill="1" applyBorder="1" applyAlignment="1">
      <alignment horizontal="center" vertical="center"/>
    </xf>
    <xf numFmtId="0" fontId="150" fillId="27" borderId="65" xfId="0" applyFont="1" applyFill="1" applyBorder="1" applyAlignment="1">
      <alignment horizontal="center"/>
    </xf>
    <xf numFmtId="0" fontId="150" fillId="27" borderId="149" xfId="0" applyFont="1" applyFill="1" applyBorder="1" applyAlignment="1">
      <alignment horizontal="center"/>
    </xf>
    <xf numFmtId="0" fontId="141" fillId="27" borderId="8" xfId="0" applyFont="1" applyFill="1" applyBorder="1" applyAlignment="1">
      <alignment horizontal="center" vertical="center" wrapText="1"/>
    </xf>
    <xf numFmtId="0" fontId="141" fillId="27" borderId="8" xfId="0" applyFont="1" applyFill="1" applyBorder="1" applyAlignment="1">
      <alignment horizontal="center" vertical="center"/>
    </xf>
    <xf numFmtId="169" fontId="141" fillId="27" borderId="8" xfId="0" applyNumberFormat="1" applyFont="1" applyFill="1" applyBorder="1" applyAlignment="1">
      <alignment horizontal="center" vertical="center" wrapText="1"/>
    </xf>
    <xf numFmtId="169" fontId="141" fillId="27" borderId="8" xfId="0" applyNumberFormat="1" applyFont="1" applyFill="1" applyBorder="1" applyAlignment="1">
      <alignment horizontal="center" vertical="center"/>
    </xf>
    <xf numFmtId="0" fontId="43" fillId="0" borderId="0" xfId="0" applyFont="1" applyBorder="1" applyAlignment="1">
      <alignment horizontal="center"/>
    </xf>
    <xf numFmtId="14" fontId="38" fillId="0" borderId="93" xfId="0" applyNumberFormat="1" applyFont="1" applyFill="1" applyBorder="1" applyAlignment="1">
      <alignment horizontal="center"/>
    </xf>
    <xf numFmtId="0" fontId="150" fillId="27" borderId="12" xfId="0" applyFont="1" applyFill="1" applyBorder="1" applyAlignment="1">
      <alignment horizontal="center"/>
    </xf>
    <xf numFmtId="0" fontId="150" fillId="27" borderId="152" xfId="0" applyFont="1" applyFill="1" applyBorder="1" applyAlignment="1">
      <alignment horizontal="center"/>
    </xf>
    <xf numFmtId="0" fontId="151" fillId="27" borderId="194" xfId="0" applyFont="1" applyFill="1" applyBorder="1" applyAlignment="1">
      <alignment horizontal="center" vertical="center" wrapText="1"/>
    </xf>
    <xf numFmtId="0" fontId="151" fillId="27" borderId="192" xfId="0" applyFont="1" applyFill="1" applyBorder="1" applyAlignment="1">
      <alignment horizontal="center" vertical="center"/>
    </xf>
    <xf numFmtId="0" fontId="151" fillId="27" borderId="197" xfId="0" applyFont="1" applyFill="1" applyBorder="1" applyAlignment="1">
      <alignment horizontal="center" vertical="center" wrapText="1"/>
    </xf>
    <xf numFmtId="0" fontId="151" fillId="27" borderId="198" xfId="0" applyFont="1" applyFill="1" applyBorder="1" applyAlignment="1">
      <alignment horizontal="center" vertical="center"/>
    </xf>
    <xf numFmtId="0" fontId="141" fillId="27" borderId="67" xfId="0" applyFont="1" applyFill="1" applyBorder="1" applyAlignment="1">
      <alignment horizontal="center" vertical="center" wrapText="1"/>
    </xf>
    <xf numFmtId="0" fontId="151" fillId="27" borderId="52" xfId="0" applyFont="1" applyFill="1" applyBorder="1" applyAlignment="1">
      <alignment horizontal="center" vertical="center"/>
    </xf>
    <xf numFmtId="0" fontId="151" fillId="27" borderId="58" xfId="0" applyFont="1" applyFill="1" applyBorder="1" applyAlignment="1">
      <alignment horizontal="center" vertical="center"/>
    </xf>
    <xf numFmtId="0" fontId="224" fillId="0" borderId="192" xfId="0" applyFont="1" applyFill="1" applyBorder="1" applyAlignment="1">
      <alignment horizontal="center" vertical="center" wrapText="1"/>
    </xf>
    <xf numFmtId="0" fontId="224" fillId="0" borderId="192" xfId="0" applyFont="1" applyFill="1" applyBorder="1" applyAlignment="1">
      <alignment horizontal="center" vertical="center"/>
    </xf>
    <xf numFmtId="0" fontId="224" fillId="0" borderId="195" xfId="0" applyFont="1" applyFill="1" applyBorder="1" applyAlignment="1">
      <alignment horizontal="center" vertical="center"/>
    </xf>
    <xf numFmtId="0" fontId="224" fillId="0" borderId="194" xfId="0" applyFont="1" applyFill="1" applyBorder="1" applyAlignment="1">
      <alignment horizontal="center" vertical="center" wrapText="1"/>
    </xf>
    <xf numFmtId="0" fontId="151" fillId="27" borderId="137" xfId="0" applyFont="1" applyFill="1" applyBorder="1" applyAlignment="1">
      <alignment horizontal="center" vertical="center"/>
    </xf>
    <xf numFmtId="0" fontId="151" fillId="27" borderId="140" xfId="0" applyFont="1" applyFill="1" applyBorder="1" applyAlignment="1">
      <alignment horizontal="center" vertical="center"/>
    </xf>
    <xf numFmtId="0" fontId="151" fillId="27" borderId="143" xfId="0" applyFont="1" applyFill="1" applyBorder="1" applyAlignment="1">
      <alignment horizontal="center" vertical="center"/>
    </xf>
    <xf numFmtId="166" fontId="209" fillId="0" borderId="127" xfId="0" applyNumberFormat="1" applyFont="1" applyFill="1" applyBorder="1" applyAlignment="1">
      <alignment horizontal="center" vertical="center" wrapText="1"/>
    </xf>
    <xf numFmtId="166" fontId="209" fillId="0" borderId="51" xfId="0" applyNumberFormat="1" applyFont="1" applyFill="1" applyBorder="1" applyAlignment="1">
      <alignment horizontal="center" vertical="center" wrapText="1"/>
    </xf>
    <xf numFmtId="166" fontId="209" fillId="0" borderId="63" xfId="0" applyNumberFormat="1" applyFont="1" applyFill="1" applyBorder="1" applyAlignment="1">
      <alignment horizontal="center" vertical="center" wrapText="1"/>
    </xf>
    <xf numFmtId="0" fontId="151" fillId="27" borderId="24" xfId="0" applyFont="1" applyFill="1" applyBorder="1" applyAlignment="1">
      <alignment horizontal="center" vertical="center"/>
    </xf>
    <xf numFmtId="0" fontId="151" fillId="27" borderId="31" xfId="0" applyFont="1" applyFill="1" applyBorder="1" applyAlignment="1">
      <alignment horizontal="center" vertical="center"/>
    </xf>
    <xf numFmtId="0" fontId="150" fillId="27" borderId="3" xfId="0" applyFont="1" applyFill="1" applyBorder="1" applyAlignment="1">
      <alignment horizontal="center"/>
    </xf>
    <xf numFmtId="0" fontId="150" fillId="27" borderId="157" xfId="0" applyFont="1" applyFill="1" applyBorder="1" applyAlignment="1">
      <alignment horizontal="center"/>
    </xf>
    <xf numFmtId="0" fontId="151" fillId="27" borderId="197" xfId="0" applyFont="1" applyFill="1" applyBorder="1" applyAlignment="1">
      <alignment horizontal="center" vertical="center"/>
    </xf>
    <xf numFmtId="0" fontId="141" fillId="27" borderId="194" xfId="0" applyFont="1" applyFill="1" applyBorder="1" applyAlignment="1">
      <alignment horizontal="center" vertical="center" wrapText="1"/>
    </xf>
    <xf numFmtId="169" fontId="151" fillId="27" borderId="23" xfId="0" applyNumberFormat="1" applyFont="1" applyFill="1" applyBorder="1" applyAlignment="1">
      <alignment horizontal="center" vertical="center"/>
    </xf>
    <xf numFmtId="169" fontId="151" fillId="27" borderId="70" xfId="0" applyNumberFormat="1" applyFont="1" applyFill="1" applyBorder="1" applyAlignment="1">
      <alignment horizontal="center" vertical="center"/>
    </xf>
    <xf numFmtId="169" fontId="151" fillId="27" borderId="26" xfId="0" applyNumberFormat="1" applyFont="1" applyFill="1" applyBorder="1" applyAlignment="1">
      <alignment horizontal="center" vertical="center"/>
    </xf>
    <xf numFmtId="169" fontId="151" fillId="27" borderId="33" xfId="0" applyNumberFormat="1" applyFont="1" applyFill="1" applyBorder="1" applyAlignment="1">
      <alignment horizontal="center" vertical="center"/>
    </xf>
    <xf numFmtId="0" fontId="224" fillId="0" borderId="197" xfId="0" applyFont="1" applyFill="1" applyBorder="1" applyAlignment="1">
      <alignment horizontal="center" vertical="center" wrapText="1"/>
    </xf>
    <xf numFmtId="0" fontId="224" fillId="0" borderId="198" xfId="0" applyFont="1" applyFill="1" applyBorder="1" applyAlignment="1">
      <alignment horizontal="center" vertical="center"/>
    </xf>
    <xf numFmtId="0" fontId="224" fillId="0" borderId="199" xfId="0" applyFont="1" applyFill="1" applyBorder="1" applyAlignment="1">
      <alignment horizontal="center" vertical="center"/>
    </xf>
    <xf numFmtId="0" fontId="141" fillId="27" borderId="197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/>
    </xf>
    <xf numFmtId="0" fontId="132" fillId="27" borderId="127" xfId="238" applyFont="1" applyFill="1" applyBorder="1" applyAlignment="1" applyProtection="1">
      <alignment horizontal="center" vertical="center" wrapText="1"/>
      <protection hidden="1"/>
    </xf>
    <xf numFmtId="0" fontId="132" fillId="27" borderId="51" xfId="238" applyFont="1" applyFill="1" applyBorder="1" applyAlignment="1" applyProtection="1">
      <alignment horizontal="center" vertical="center"/>
      <protection hidden="1"/>
    </xf>
    <xf numFmtId="0" fontId="132" fillId="27" borderId="65" xfId="238" applyFont="1" applyFill="1" applyBorder="1" applyAlignment="1" applyProtection="1">
      <alignment horizontal="center" vertical="center"/>
      <protection hidden="1"/>
    </xf>
    <xf numFmtId="0" fontId="132" fillId="27" borderId="8" xfId="238" applyFont="1" applyFill="1" applyBorder="1" applyAlignment="1" applyProtection="1">
      <alignment horizontal="center" vertical="center"/>
      <protection hidden="1"/>
    </xf>
    <xf numFmtId="0" fontId="156" fillId="27" borderId="65" xfId="238" applyFont="1" applyFill="1" applyBorder="1" applyAlignment="1" applyProtection="1">
      <alignment horizontal="center" vertical="center"/>
      <protection hidden="1"/>
    </xf>
    <xf numFmtId="0" fontId="156" fillId="27" borderId="149" xfId="238" applyFont="1" applyFill="1" applyBorder="1" applyAlignment="1" applyProtection="1">
      <alignment horizontal="center" vertical="center"/>
      <protection hidden="1"/>
    </xf>
    <xf numFmtId="0" fontId="224" fillId="31" borderId="115" xfId="236" applyFont="1" applyFill="1" applyBorder="1" applyAlignment="1" applyProtection="1">
      <alignment horizontal="center" vertical="center" wrapText="1"/>
      <protection hidden="1"/>
    </xf>
    <xf numFmtId="0" fontId="224" fillId="31" borderId="205" xfId="236" applyFont="1" applyFill="1" applyBorder="1" applyAlignment="1" applyProtection="1">
      <alignment horizontal="center" vertical="center"/>
      <protection hidden="1"/>
    </xf>
    <xf numFmtId="0" fontId="224" fillId="31" borderId="206" xfId="236" applyFont="1" applyFill="1" applyBorder="1" applyAlignment="1" applyProtection="1">
      <alignment horizontal="center" vertical="center" wrapText="1"/>
      <protection hidden="1"/>
    </xf>
    <xf numFmtId="0" fontId="224" fillId="31" borderId="12" xfId="236" applyFont="1" applyFill="1" applyBorder="1" applyAlignment="1" applyProtection="1">
      <alignment horizontal="center" vertical="center" wrapText="1"/>
      <protection hidden="1"/>
    </xf>
    <xf numFmtId="0" fontId="224" fillId="31" borderId="91" xfId="236" applyFont="1" applyFill="1" applyBorder="1" applyAlignment="1" applyProtection="1">
      <alignment horizontal="center" vertical="center" wrapText="1"/>
      <protection hidden="1"/>
    </xf>
    <xf numFmtId="0" fontId="224" fillId="31" borderId="93" xfId="236" applyFont="1" applyFill="1" applyBorder="1" applyAlignment="1" applyProtection="1">
      <alignment horizontal="center" vertical="center" wrapText="1"/>
      <protection hidden="1"/>
    </xf>
    <xf numFmtId="0" fontId="224" fillId="31" borderId="207" xfId="236" applyFont="1" applyFill="1" applyBorder="1" applyAlignment="1" applyProtection="1">
      <alignment horizontal="center" vertical="center" wrapText="1"/>
      <protection hidden="1"/>
    </xf>
    <xf numFmtId="0" fontId="224" fillId="31" borderId="208" xfId="236" applyFont="1" applyFill="1" applyBorder="1" applyAlignment="1" applyProtection="1">
      <alignment horizontal="center" vertical="center"/>
      <protection hidden="1"/>
    </xf>
    <xf numFmtId="0" fontId="224" fillId="31" borderId="120" xfId="236" applyFont="1" applyFill="1" applyBorder="1" applyAlignment="1" applyProtection="1">
      <alignment horizontal="center" vertical="center"/>
      <protection hidden="1"/>
    </xf>
    <xf numFmtId="0" fontId="224" fillId="31" borderId="120" xfId="236" applyFont="1" applyFill="1" applyBorder="1" applyAlignment="1">
      <alignment horizontal="center" vertical="center"/>
    </xf>
    <xf numFmtId="0" fontId="224" fillId="31" borderId="209" xfId="236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224" fillId="31" borderId="210" xfId="236" applyFont="1" applyFill="1" applyBorder="1" applyAlignment="1" applyProtection="1">
      <alignment horizontal="center" vertical="center"/>
      <protection hidden="1"/>
    </xf>
    <xf numFmtId="0" fontId="224" fillId="31" borderId="204" xfId="236" applyFont="1" applyFill="1" applyBorder="1" applyAlignment="1" applyProtection="1">
      <alignment horizontal="center" vertical="center"/>
      <protection hidden="1"/>
    </xf>
    <xf numFmtId="0" fontId="224" fillId="31" borderId="152" xfId="236" applyFont="1" applyFill="1" applyBorder="1" applyAlignment="1" applyProtection="1">
      <alignment horizontal="center" vertical="center"/>
      <protection hidden="1"/>
    </xf>
    <xf numFmtId="0" fontId="47" fillId="0" borderId="0" xfId="320" applyFont="1" applyFill="1" applyBorder="1" applyAlignment="1">
      <alignment horizontal="center"/>
    </xf>
    <xf numFmtId="16" fontId="156" fillId="31" borderId="65" xfId="298" applyNumberFormat="1" applyFont="1" applyFill="1" applyBorder="1" applyAlignment="1">
      <alignment horizontal="center" vertical="center"/>
    </xf>
    <xf numFmtId="16" fontId="156" fillId="31" borderId="8" xfId="298" applyNumberFormat="1" applyFont="1" applyFill="1" applyBorder="1" applyAlignment="1">
      <alignment horizontal="center" vertical="center"/>
    </xf>
    <xf numFmtId="16" fontId="156" fillId="31" borderId="149" xfId="298" applyNumberFormat="1" applyFont="1" applyFill="1" applyBorder="1" applyAlignment="1">
      <alignment horizontal="center" vertical="center"/>
    </xf>
    <xf numFmtId="16" fontId="156" fillId="31" borderId="127" xfId="298" applyNumberFormat="1" applyFont="1" applyFill="1" applyBorder="1" applyAlignment="1">
      <alignment horizontal="center" vertical="center" wrapText="1"/>
    </xf>
    <xf numFmtId="16" fontId="156" fillId="31" borderId="51" xfId="298" applyNumberFormat="1" applyFont="1" applyFill="1" applyBorder="1" applyAlignment="1">
      <alignment horizontal="center" vertical="center"/>
    </xf>
    <xf numFmtId="0" fontId="218" fillId="31" borderId="127" xfId="321" applyFont="1" applyFill="1" applyBorder="1" applyAlignment="1">
      <alignment horizontal="center" vertical="center"/>
    </xf>
    <xf numFmtId="0" fontId="218" fillId="31" borderId="51" xfId="321" applyFont="1" applyFill="1" applyBorder="1" applyAlignment="1">
      <alignment horizontal="center" vertical="center"/>
    </xf>
    <xf numFmtId="168" fontId="218" fillId="31" borderId="65" xfId="321" applyNumberFormat="1" applyFont="1" applyFill="1" applyBorder="1" applyAlignment="1">
      <alignment horizontal="center" vertical="center"/>
    </xf>
    <xf numFmtId="168" fontId="218" fillId="31" borderId="149" xfId="321" applyNumberFormat="1" applyFont="1" applyFill="1" applyBorder="1" applyAlignment="1">
      <alignment horizontal="center" vertical="center"/>
    </xf>
    <xf numFmtId="0" fontId="218" fillId="31" borderId="65" xfId="321" applyFont="1" applyFill="1" applyBorder="1" applyAlignment="1">
      <alignment horizontal="center" vertical="center"/>
    </xf>
    <xf numFmtId="0" fontId="218" fillId="31" borderId="8" xfId="321" applyFont="1" applyFill="1" applyBorder="1" applyAlignment="1">
      <alignment horizontal="center" vertical="center"/>
    </xf>
    <xf numFmtId="0" fontId="233" fillId="31" borderId="200" xfId="0" applyFont="1" applyFill="1" applyBorder="1" applyAlignment="1">
      <alignment horizontal="center" vertical="center"/>
    </xf>
    <xf numFmtId="0" fontId="233" fillId="31" borderId="203" xfId="0" applyFont="1" applyFill="1" applyBorder="1" applyAlignment="1">
      <alignment horizontal="center" vertical="center"/>
    </xf>
    <xf numFmtId="0" fontId="233" fillId="31" borderId="139" xfId="0" applyFont="1" applyFill="1" applyBorder="1" applyAlignment="1">
      <alignment horizontal="center" vertical="center"/>
    </xf>
    <xf numFmtId="0" fontId="257" fillId="32" borderId="131" xfId="0" applyFont="1" applyFill="1" applyBorder="1" applyAlignment="1">
      <alignment horizontal="center" vertical="center"/>
    </xf>
    <xf numFmtId="0" fontId="257" fillId="32" borderId="132" xfId="0" applyFont="1" applyFill="1" applyBorder="1" applyAlignment="1">
      <alignment horizontal="center" vertical="center"/>
    </xf>
    <xf numFmtId="0" fontId="257" fillId="32" borderId="26" xfId="0" applyFont="1" applyFill="1" applyBorder="1" applyAlignment="1">
      <alignment horizontal="center" vertical="center" wrapText="1"/>
    </xf>
    <xf numFmtId="0" fontId="257" fillId="32" borderId="159" xfId="0" applyFont="1" applyFill="1" applyBorder="1" applyAlignment="1">
      <alignment horizontal="center" vertical="center" wrapText="1"/>
    </xf>
    <xf numFmtId="0" fontId="257" fillId="32" borderId="24" xfId="0" applyFont="1" applyFill="1" applyBorder="1" applyAlignment="1">
      <alignment horizontal="center" vertical="center" wrapText="1"/>
    </xf>
    <xf numFmtId="0" fontId="257" fillId="32" borderId="129" xfId="0" applyFont="1" applyFill="1" applyBorder="1" applyAlignment="1">
      <alignment horizontal="center" vertical="center" wrapText="1"/>
    </xf>
    <xf numFmtId="0" fontId="257" fillId="32" borderId="149" xfId="0" applyFont="1" applyFill="1" applyBorder="1" applyAlignment="1">
      <alignment horizontal="center" vertical="center" wrapText="1"/>
    </xf>
    <xf numFmtId="0" fontId="257" fillId="32" borderId="47" xfId="0" applyFont="1" applyFill="1" applyBorder="1" applyAlignment="1">
      <alignment horizontal="center" vertical="center"/>
    </xf>
    <xf numFmtId="0" fontId="257" fillId="32" borderId="127" xfId="0" applyFont="1" applyFill="1" applyBorder="1" applyAlignment="1">
      <alignment horizontal="center" vertical="center"/>
    </xf>
    <xf numFmtId="0" fontId="257" fillId="32" borderId="51" xfId="0" applyFont="1" applyFill="1" applyBorder="1" applyAlignment="1">
      <alignment horizontal="center" vertical="center"/>
    </xf>
    <xf numFmtId="0" fontId="257" fillId="32" borderId="65" xfId="0" applyFont="1" applyFill="1" applyBorder="1" applyAlignment="1">
      <alignment horizontal="center" vertical="center" wrapText="1"/>
    </xf>
    <xf numFmtId="0" fontId="257" fillId="32" borderId="8" xfId="0" applyFont="1" applyFill="1" applyBorder="1" applyAlignment="1">
      <alignment horizontal="center" vertical="center"/>
    </xf>
    <xf numFmtId="0" fontId="255" fillId="31" borderId="127" xfId="321" applyFont="1" applyFill="1" applyBorder="1" applyAlignment="1">
      <alignment horizontal="center" vertical="center" wrapText="1"/>
    </xf>
    <xf numFmtId="0" fontId="255" fillId="31" borderId="51" xfId="321" applyFont="1" applyFill="1" applyBorder="1" applyAlignment="1">
      <alignment horizontal="center" vertical="center"/>
    </xf>
    <xf numFmtId="0" fontId="255" fillId="31" borderId="24" xfId="321" applyFont="1" applyFill="1" applyBorder="1" applyAlignment="1">
      <alignment horizontal="center" vertical="center"/>
    </xf>
    <xf numFmtId="0" fontId="255" fillId="31" borderId="129" xfId="321" applyFont="1" applyFill="1" applyBorder="1" applyAlignment="1">
      <alignment horizontal="center" vertical="center"/>
    </xf>
    <xf numFmtId="168" fontId="255" fillId="31" borderId="200" xfId="321" applyNumberFormat="1" applyFont="1" applyFill="1" applyBorder="1" applyAlignment="1">
      <alignment horizontal="center" vertical="center"/>
    </xf>
    <xf numFmtId="168" fontId="255" fillId="31" borderId="203" xfId="321" applyNumberFormat="1" applyFont="1" applyFill="1" applyBorder="1" applyAlignment="1">
      <alignment horizontal="center" vertical="center"/>
    </xf>
    <xf numFmtId="168" fontId="255" fillId="31" borderId="139" xfId="321" applyNumberFormat="1" applyFont="1" applyFill="1" applyBorder="1" applyAlignment="1">
      <alignment horizontal="center" vertical="center"/>
    </xf>
    <xf numFmtId="0" fontId="218" fillId="31" borderId="115" xfId="236" applyFont="1" applyFill="1" applyBorder="1" applyAlignment="1" applyProtection="1">
      <alignment horizontal="center" vertical="center" wrapText="1"/>
      <protection hidden="1"/>
    </xf>
    <xf numFmtId="0" fontId="218" fillId="31" borderId="205" xfId="236" applyFont="1" applyFill="1" applyBorder="1" applyAlignment="1" applyProtection="1">
      <alignment horizontal="center" vertical="center"/>
      <protection hidden="1"/>
    </xf>
    <xf numFmtId="0" fontId="218" fillId="31" borderId="206" xfId="236" applyFont="1" applyFill="1" applyBorder="1" applyAlignment="1" applyProtection="1">
      <alignment horizontal="center" vertical="center" wrapText="1"/>
      <protection hidden="1"/>
    </xf>
    <xf numFmtId="0" fontId="218" fillId="31" borderId="12" xfId="236" applyFont="1" applyFill="1" applyBorder="1" applyAlignment="1" applyProtection="1">
      <alignment horizontal="center" vertical="center" wrapText="1"/>
      <protection hidden="1"/>
    </xf>
    <xf numFmtId="0" fontId="218" fillId="31" borderId="91" xfId="236" applyFont="1" applyFill="1" applyBorder="1" applyAlignment="1" applyProtection="1">
      <alignment horizontal="center" vertical="center" wrapText="1"/>
      <protection hidden="1"/>
    </xf>
    <xf numFmtId="0" fontId="218" fillId="31" borderId="93" xfId="236" applyFont="1" applyFill="1" applyBorder="1" applyAlignment="1" applyProtection="1">
      <alignment horizontal="center" vertical="center" wrapText="1"/>
      <protection hidden="1"/>
    </xf>
    <xf numFmtId="0" fontId="218" fillId="31" borderId="208" xfId="236" applyFont="1" applyFill="1" applyBorder="1" applyAlignment="1" applyProtection="1">
      <alignment horizontal="center" vertical="center"/>
      <protection hidden="1"/>
    </xf>
    <xf numFmtId="0" fontId="218" fillId="31" borderId="120" xfId="236" applyFont="1" applyFill="1" applyBorder="1" applyAlignment="1" applyProtection="1">
      <alignment horizontal="center" vertical="center"/>
      <protection hidden="1"/>
    </xf>
    <xf numFmtId="0" fontId="218" fillId="31" borderId="120" xfId="236" applyFont="1" applyFill="1" applyBorder="1" applyAlignment="1">
      <alignment horizontal="center" vertical="center"/>
    </xf>
    <xf numFmtId="0" fontId="218" fillId="31" borderId="209" xfId="236" applyFont="1" applyFill="1" applyBorder="1" applyAlignment="1">
      <alignment horizontal="center" vertical="center"/>
    </xf>
    <xf numFmtId="0" fontId="218" fillId="31" borderId="211" xfId="236" applyFont="1" applyFill="1" applyBorder="1" applyAlignment="1" applyProtection="1">
      <alignment horizontal="center" vertical="center"/>
      <protection hidden="1"/>
    </xf>
    <xf numFmtId="0" fontId="218" fillId="31" borderId="212" xfId="236" applyFont="1" applyFill="1" applyBorder="1" applyAlignment="1" applyProtection="1">
      <alignment horizontal="center" vertical="center"/>
      <protection hidden="1"/>
    </xf>
    <xf numFmtId="0" fontId="218" fillId="31" borderId="207" xfId="236" applyFont="1" applyFill="1" applyBorder="1" applyAlignment="1" applyProtection="1">
      <alignment horizontal="center" vertical="center" wrapText="1"/>
      <protection hidden="1"/>
    </xf>
    <xf numFmtId="0" fontId="156" fillId="0" borderId="213" xfId="0" applyFont="1" applyBorder="1" applyAlignment="1">
      <alignment horizontal="center"/>
    </xf>
    <xf numFmtId="0" fontId="156" fillId="0" borderId="145" xfId="0" applyFont="1" applyBorder="1" applyAlignment="1">
      <alignment horizontal="center"/>
    </xf>
    <xf numFmtId="0" fontId="141" fillId="31" borderId="65" xfId="219" applyFont="1" applyFill="1" applyBorder="1" applyAlignment="1">
      <alignment horizontal="center" vertical="center" wrapText="1"/>
    </xf>
    <xf numFmtId="0" fontId="141" fillId="31" borderId="8" xfId="219" applyFont="1" applyFill="1" applyBorder="1" applyAlignment="1">
      <alignment horizontal="center" vertical="center" wrapText="1"/>
    </xf>
    <xf numFmtId="0" fontId="141" fillId="31" borderId="149" xfId="219" applyFont="1" applyFill="1" applyBorder="1" applyAlignment="1">
      <alignment horizontal="center" vertical="center" wrapText="1"/>
    </xf>
    <xf numFmtId="0" fontId="141" fillId="31" borderId="47" xfId="219" applyFont="1" applyFill="1" applyBorder="1" applyAlignment="1">
      <alignment horizontal="center" vertical="center" wrapText="1"/>
    </xf>
    <xf numFmtId="0" fontId="141" fillId="31" borderId="127" xfId="219" applyFont="1" applyFill="1" applyBorder="1" applyAlignment="1">
      <alignment horizontal="center" vertical="center" wrapText="1"/>
    </xf>
    <xf numFmtId="0" fontId="141" fillId="31" borderId="51" xfId="219" applyFont="1" applyFill="1" applyBorder="1" applyAlignment="1">
      <alignment horizontal="center" vertical="center"/>
    </xf>
    <xf numFmtId="0" fontId="141" fillId="31" borderId="8" xfId="219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/>
    </xf>
    <xf numFmtId="0" fontId="132" fillId="31" borderId="131" xfId="0" applyFont="1" applyFill="1" applyBorder="1" applyAlignment="1">
      <alignment horizontal="center" vertical="center" wrapText="1"/>
    </xf>
    <xf numFmtId="0" fontId="132" fillId="31" borderId="27" xfId="0" applyFont="1" applyFill="1" applyBorder="1" applyAlignment="1">
      <alignment horizontal="center" vertical="center" wrapText="1"/>
    </xf>
    <xf numFmtId="0" fontId="132" fillId="31" borderId="132" xfId="0" applyFont="1" applyFill="1" applyBorder="1" applyAlignment="1">
      <alignment horizontal="center" vertical="center" wrapText="1"/>
    </xf>
    <xf numFmtId="0" fontId="132" fillId="31" borderId="127" xfId="0" applyFont="1" applyFill="1" applyBorder="1" applyAlignment="1">
      <alignment horizontal="center" vertical="center" wrapText="1"/>
    </xf>
    <xf numFmtId="0" fontId="132" fillId="31" borderId="51" xfId="0" applyFont="1" applyFill="1" applyBorder="1" applyAlignment="1">
      <alignment horizontal="center" vertical="center" wrapText="1"/>
    </xf>
    <xf numFmtId="0" fontId="132" fillId="31" borderId="65" xfId="0" applyFont="1" applyFill="1" applyBorder="1" applyAlignment="1">
      <alignment horizontal="center" vertical="center" wrapText="1"/>
    </xf>
    <xf numFmtId="0" fontId="132" fillId="31" borderId="8" xfId="0" applyFont="1" applyFill="1" applyBorder="1" applyAlignment="1">
      <alignment horizontal="center" vertical="center" wrapText="1"/>
    </xf>
    <xf numFmtId="0" fontId="132" fillId="31" borderId="24" xfId="0" applyFont="1" applyFill="1" applyBorder="1" applyAlignment="1">
      <alignment horizontal="center" vertical="center" wrapText="1"/>
    </xf>
    <xf numFmtId="0" fontId="132" fillId="31" borderId="31" xfId="0" applyFont="1" applyFill="1" applyBorder="1" applyAlignment="1">
      <alignment horizontal="center" vertical="center" wrapText="1"/>
    </xf>
    <xf numFmtId="0" fontId="132" fillId="31" borderId="129" xfId="0" applyFont="1" applyFill="1" applyBorder="1" applyAlignment="1">
      <alignment horizontal="center" vertical="center" wrapText="1"/>
    </xf>
    <xf numFmtId="0" fontId="264" fillId="30" borderId="131" xfId="0" applyFont="1" applyFill="1" applyBorder="1" applyAlignment="1">
      <alignment horizontal="center" vertical="center" wrapText="1"/>
    </xf>
    <xf numFmtId="0" fontId="264" fillId="30" borderId="27" xfId="0" applyFont="1" applyFill="1" applyBorder="1" applyAlignment="1">
      <alignment horizontal="center" vertical="center" wrapText="1"/>
    </xf>
    <xf numFmtId="0" fontId="264" fillId="30" borderId="132" xfId="0" applyFont="1" applyFill="1" applyBorder="1" applyAlignment="1">
      <alignment horizontal="center" vertical="center" wrapText="1"/>
    </xf>
    <xf numFmtId="0" fontId="264" fillId="30" borderId="24" xfId="0" applyFont="1" applyFill="1" applyBorder="1" applyAlignment="1">
      <alignment horizontal="center" vertical="center" wrapText="1"/>
    </xf>
    <xf numFmtId="0" fontId="264" fillId="30" borderId="31" xfId="0" applyFont="1" applyFill="1" applyBorder="1" applyAlignment="1">
      <alignment horizontal="center" vertical="center" wrapText="1"/>
    </xf>
    <xf numFmtId="0" fontId="264" fillId="30" borderId="129" xfId="0" applyFont="1" applyFill="1" applyBorder="1" applyAlignment="1">
      <alignment horizontal="center" vertical="center" wrapText="1"/>
    </xf>
    <xf numFmtId="173" fontId="218" fillId="31" borderId="127" xfId="0" applyNumberFormat="1" applyFont="1" applyFill="1" applyBorder="1" applyAlignment="1">
      <alignment horizontal="center" vertical="center"/>
    </xf>
    <xf numFmtId="173" fontId="218" fillId="31" borderId="51" xfId="0" applyNumberFormat="1" applyFont="1" applyFill="1" applyBorder="1" applyAlignment="1">
      <alignment horizontal="center" vertical="center"/>
    </xf>
    <xf numFmtId="173" fontId="218" fillId="31" borderId="65" xfId="0" applyNumberFormat="1" applyFont="1" applyFill="1" applyBorder="1" applyAlignment="1">
      <alignment horizontal="center" vertical="center"/>
    </xf>
    <xf numFmtId="173" fontId="218" fillId="31" borderId="8" xfId="0" applyNumberFormat="1" applyFont="1" applyFill="1" applyBorder="1" applyAlignment="1">
      <alignment horizontal="center" vertical="center"/>
    </xf>
    <xf numFmtId="173" fontId="218" fillId="31" borderId="63" xfId="0" applyNumberFormat="1" applyFont="1" applyFill="1" applyBorder="1" applyAlignment="1">
      <alignment horizontal="center" vertical="center"/>
    </xf>
    <xf numFmtId="173" fontId="224" fillId="31" borderId="127" xfId="0" applyNumberFormat="1" applyFont="1" applyFill="1" applyBorder="1" applyAlignment="1">
      <alignment horizontal="center" vertical="center"/>
    </xf>
    <xf numFmtId="173" fontId="224" fillId="31" borderId="65" xfId="0" applyNumberFormat="1" applyFont="1" applyFill="1" applyBorder="1" applyAlignment="1">
      <alignment horizontal="center" vertical="center"/>
    </xf>
    <xf numFmtId="173" fontId="224" fillId="31" borderId="149" xfId="0" applyNumberFormat="1" applyFont="1" applyFill="1" applyBorder="1" applyAlignment="1">
      <alignment horizontal="center" vertical="center"/>
    </xf>
    <xf numFmtId="173" fontId="218" fillId="31" borderId="149" xfId="0" applyNumberFormat="1" applyFont="1" applyFill="1" applyBorder="1" applyAlignment="1">
      <alignment horizontal="center" vertical="center"/>
    </xf>
    <xf numFmtId="173" fontId="218" fillId="31" borderId="59" xfId="0" applyNumberFormat="1" applyFont="1" applyFill="1" applyBorder="1" applyAlignment="1">
      <alignment horizontal="center" vertical="center"/>
    </xf>
    <xf numFmtId="173" fontId="218" fillId="31" borderId="200" xfId="0" applyNumberFormat="1" applyFont="1" applyFill="1" applyBorder="1" applyAlignment="1">
      <alignment horizontal="center" vertical="center"/>
    </xf>
    <xf numFmtId="173" fontId="218" fillId="31" borderId="139" xfId="0" applyNumberFormat="1" applyFont="1" applyFill="1" applyBorder="1" applyAlignment="1">
      <alignment horizontal="center" vertical="center"/>
    </xf>
    <xf numFmtId="173" fontId="218" fillId="31" borderId="203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16" fontId="218" fillId="31" borderId="131" xfId="0" applyNumberFormat="1" applyFont="1" applyFill="1" applyBorder="1" applyAlignment="1">
      <alignment horizontal="center" vertical="center" wrapText="1"/>
    </xf>
    <xf numFmtId="16" fontId="218" fillId="31" borderId="132" xfId="0" applyNumberFormat="1" applyFont="1" applyFill="1" applyBorder="1" applyAlignment="1">
      <alignment horizontal="center" vertical="center" wrapText="1"/>
    </xf>
    <xf numFmtId="16" fontId="218" fillId="31" borderId="24" xfId="0" applyNumberFormat="1" applyFont="1" applyFill="1" applyBorder="1" applyAlignment="1">
      <alignment horizontal="center" vertical="center" wrapText="1"/>
    </xf>
    <xf numFmtId="16" fontId="218" fillId="31" borderId="129" xfId="0" applyNumberFormat="1" applyFont="1" applyFill="1" applyBorder="1" applyAlignment="1">
      <alignment horizontal="center" vertical="center" wrapText="1"/>
    </xf>
    <xf numFmtId="16" fontId="218" fillId="31" borderId="65" xfId="0" applyNumberFormat="1" applyFont="1" applyFill="1" applyBorder="1" applyAlignment="1">
      <alignment horizontal="center" vertical="center" wrapText="1"/>
    </xf>
    <xf numFmtId="16" fontId="218" fillId="31" borderId="149" xfId="0" applyNumberFormat="1" applyFont="1" applyFill="1" applyBorder="1" applyAlignment="1">
      <alignment horizontal="center" vertical="center" wrapText="1"/>
    </xf>
    <xf numFmtId="207" fontId="233" fillId="31" borderId="200" xfId="323" applyNumberFormat="1" applyFont="1" applyFill="1" applyBorder="1" applyAlignment="1">
      <alignment horizontal="center" vertical="center"/>
    </xf>
    <xf numFmtId="207" fontId="233" fillId="31" borderId="203" xfId="323" applyNumberFormat="1" applyFont="1" applyFill="1" applyBorder="1" applyAlignment="1">
      <alignment horizontal="center" vertical="center"/>
    </xf>
    <xf numFmtId="207" fontId="233" fillId="31" borderId="139" xfId="323" applyNumberFormat="1" applyFont="1" applyFill="1" applyBorder="1" applyAlignment="1">
      <alignment horizontal="center" vertical="center"/>
    </xf>
    <xf numFmtId="0" fontId="233" fillId="31" borderId="127" xfId="323" applyFont="1" applyFill="1" applyBorder="1" applyAlignment="1">
      <alignment horizontal="center" vertical="center"/>
    </xf>
    <xf numFmtId="0" fontId="233" fillId="31" borderId="51" xfId="323" applyFont="1" applyFill="1" applyBorder="1" applyAlignment="1">
      <alignment horizontal="center" vertical="center"/>
    </xf>
    <xf numFmtId="0" fontId="233" fillId="31" borderId="203" xfId="323" applyFont="1" applyFill="1" applyBorder="1" applyAlignment="1">
      <alignment horizontal="center" vertical="center"/>
    </xf>
    <xf numFmtId="0" fontId="233" fillId="31" borderId="4" xfId="323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/>
    </xf>
    <xf numFmtId="0" fontId="233" fillId="31" borderId="65" xfId="323" applyFont="1" applyFill="1" applyBorder="1" applyAlignment="1">
      <alignment horizontal="center" vertical="center"/>
    </xf>
    <xf numFmtId="0" fontId="233" fillId="31" borderId="8" xfId="323" applyFont="1" applyFill="1" applyBorder="1" applyAlignment="1">
      <alignment horizontal="center" vertical="center"/>
    </xf>
    <xf numFmtId="0" fontId="218" fillId="31" borderId="51" xfId="0" applyFont="1" applyFill="1" applyBorder="1" applyAlignment="1">
      <alignment horizontal="center" vertical="center"/>
    </xf>
    <xf numFmtId="0" fontId="218" fillId="31" borderId="60" xfId="0" applyFont="1" applyFill="1" applyBorder="1" applyAlignment="1">
      <alignment horizontal="center" vertical="center"/>
    </xf>
    <xf numFmtId="0" fontId="218" fillId="31" borderId="129" xfId="0" applyFont="1" applyFill="1" applyBorder="1" applyAlignment="1">
      <alignment horizontal="center" vertical="center"/>
    </xf>
    <xf numFmtId="0" fontId="253" fillId="0" borderId="0" xfId="0" applyFont="1" applyBorder="1" applyAlignment="1">
      <alignment horizontal="center" vertical="center"/>
    </xf>
    <xf numFmtId="173" fontId="218" fillId="31" borderId="137" xfId="0" applyNumberFormat="1" applyFont="1" applyFill="1" applyBorder="1" applyAlignment="1">
      <alignment horizontal="center" vertical="center"/>
    </xf>
    <xf numFmtId="0" fontId="218" fillId="31" borderId="8" xfId="0" applyFont="1" applyFill="1" applyBorder="1" applyAlignment="1">
      <alignment horizontal="center" vertical="center"/>
    </xf>
    <xf numFmtId="0" fontId="218" fillId="31" borderId="47" xfId="0" applyFont="1" applyFill="1" applyBorder="1" applyAlignment="1">
      <alignment horizontal="center" vertical="center"/>
    </xf>
    <xf numFmtId="173" fontId="218" fillId="31" borderId="197" xfId="0" applyNumberFormat="1" applyFont="1" applyFill="1" applyBorder="1" applyAlignment="1">
      <alignment horizontal="center" vertical="center"/>
    </xf>
    <xf numFmtId="173" fontId="218" fillId="31" borderId="12" xfId="0" applyNumberFormat="1" applyFont="1" applyFill="1" applyBorder="1" applyAlignment="1">
      <alignment horizontal="center" vertical="center"/>
    </xf>
    <xf numFmtId="173" fontId="218" fillId="31" borderId="152" xfId="0" applyNumberFormat="1" applyFont="1" applyFill="1" applyBorder="1" applyAlignment="1">
      <alignment horizontal="center" vertical="center"/>
    </xf>
    <xf numFmtId="0" fontId="218" fillId="31" borderId="127" xfId="0" applyFont="1" applyFill="1" applyBorder="1" applyAlignment="1">
      <alignment horizontal="center" vertical="center"/>
    </xf>
    <xf numFmtId="0" fontId="218" fillId="31" borderId="24" xfId="0" applyFont="1" applyFill="1" applyBorder="1" applyAlignment="1">
      <alignment horizontal="center" vertical="center"/>
    </xf>
    <xf numFmtId="0" fontId="218" fillId="31" borderId="65" xfId="0" applyFont="1" applyFill="1" applyBorder="1" applyAlignment="1">
      <alignment horizontal="center" vertical="center"/>
    </xf>
    <xf numFmtId="0" fontId="218" fillId="31" borderId="149" xfId="0" applyFont="1" applyFill="1" applyBorder="1" applyAlignment="1">
      <alignment horizontal="center" vertical="center"/>
    </xf>
    <xf numFmtId="0" fontId="218" fillId="31" borderId="8" xfId="0" applyFont="1" applyFill="1" applyBorder="1" applyAlignment="1">
      <alignment horizontal="center" wrapText="1"/>
    </xf>
    <xf numFmtId="0" fontId="218" fillId="31" borderId="47" xfId="0" applyFont="1" applyFill="1" applyBorder="1" applyAlignment="1">
      <alignment horizontal="center"/>
    </xf>
    <xf numFmtId="0" fontId="261" fillId="0" borderId="14" xfId="0" applyFont="1" applyBorder="1" applyAlignment="1">
      <alignment horizontal="center" vertical="center"/>
    </xf>
    <xf numFmtId="0" fontId="220" fillId="31" borderId="127" xfId="0" applyFont="1" applyFill="1" applyBorder="1" applyAlignment="1">
      <alignment horizontal="center" vertical="center" wrapText="1"/>
    </xf>
    <xf numFmtId="0" fontId="220" fillId="31" borderId="51" xfId="0" applyFont="1" applyFill="1" applyBorder="1" applyAlignment="1">
      <alignment horizontal="center" vertical="center"/>
    </xf>
    <xf numFmtId="0" fontId="220" fillId="31" borderId="65" xfId="0" applyFont="1" applyFill="1" applyBorder="1" applyAlignment="1">
      <alignment horizontal="center" vertical="center"/>
    </xf>
    <xf numFmtId="0" fontId="220" fillId="31" borderId="8" xfId="0" applyFont="1" applyFill="1" applyBorder="1" applyAlignment="1">
      <alignment horizontal="center" vertical="center"/>
    </xf>
    <xf numFmtId="0" fontId="220" fillId="31" borderId="65" xfId="0" applyFont="1" applyFill="1" applyBorder="1" applyAlignment="1">
      <alignment horizontal="center"/>
    </xf>
    <xf numFmtId="0" fontId="220" fillId="31" borderId="149" xfId="0" applyFont="1" applyFill="1" applyBorder="1" applyAlignment="1">
      <alignment horizontal="center"/>
    </xf>
    <xf numFmtId="49" fontId="137" fillId="0" borderId="0" xfId="0" applyNumberFormat="1" applyFont="1" applyFill="1" applyBorder="1" applyAlignment="1">
      <alignment horizontal="center"/>
    </xf>
    <xf numFmtId="49" fontId="137" fillId="0" borderId="0" xfId="0" applyNumberFormat="1" applyFont="1" applyFill="1" applyAlignment="1">
      <alignment horizontal="center"/>
    </xf>
    <xf numFmtId="49" fontId="146" fillId="0" borderId="0" xfId="0" applyNumberFormat="1" applyFont="1" applyFill="1" applyAlignment="1">
      <alignment horizontal="center"/>
    </xf>
    <xf numFmtId="0" fontId="136" fillId="31" borderId="170" xfId="0" applyFont="1" applyFill="1" applyBorder="1" applyAlignment="1">
      <alignment horizontal="center" vertical="center" wrapText="1"/>
    </xf>
  </cellXfs>
  <cellStyles count="448">
    <cellStyle name="•\Ž¦Ï‚Ý‚ÌƒnƒCƒp[ƒŠƒ“ƒN" xfId="1" xr:uid="{00000000-0005-0000-0000-000000000000}"/>
    <cellStyle name="•W€__1_•i”Ô_Œ¸­•ª" xfId="2" xr:uid="{00000000-0005-0000-0000-000001000000}"/>
    <cellStyle name="20% - Accent1 2" xfId="3" xr:uid="{00000000-0005-0000-0000-000002000000}"/>
    <cellStyle name="20% - Accent2 2" xfId="4" xr:uid="{00000000-0005-0000-0000-000003000000}"/>
    <cellStyle name="20% - Accent3 2" xfId="5" xr:uid="{00000000-0005-0000-0000-000004000000}"/>
    <cellStyle name="20% - Accent4 2" xfId="6" xr:uid="{00000000-0005-0000-0000-000005000000}"/>
    <cellStyle name="20% - Accent5 2" xfId="7" xr:uid="{00000000-0005-0000-0000-000006000000}"/>
    <cellStyle name="20% - Accent6 2" xfId="8" xr:uid="{00000000-0005-0000-0000-000007000000}"/>
    <cellStyle name="20% - アクセント 1" xfId="9" xr:uid="{00000000-0005-0000-0000-000008000000}"/>
    <cellStyle name="20% - アクセント 2" xfId="10" xr:uid="{00000000-0005-0000-0000-000009000000}"/>
    <cellStyle name="20% - アクセント 3" xfId="11" xr:uid="{00000000-0005-0000-0000-00000A000000}"/>
    <cellStyle name="20% - アクセント 4" xfId="12" xr:uid="{00000000-0005-0000-0000-00000B000000}"/>
    <cellStyle name="20% - アクセント 5" xfId="13" xr:uid="{00000000-0005-0000-0000-00000C000000}"/>
    <cellStyle name="20% - アクセント 6" xfId="14" xr:uid="{00000000-0005-0000-0000-00000D000000}"/>
    <cellStyle name="20% - 輔色1" xfId="15" xr:uid="{00000000-0005-0000-0000-00000E000000}"/>
    <cellStyle name="20% - 輔色2" xfId="16" xr:uid="{00000000-0005-0000-0000-00000F000000}"/>
    <cellStyle name="20% - 輔色3" xfId="17" xr:uid="{00000000-0005-0000-0000-000010000000}"/>
    <cellStyle name="20% - 輔色4" xfId="18" xr:uid="{00000000-0005-0000-0000-000011000000}"/>
    <cellStyle name="20% - 輔色5" xfId="19" xr:uid="{00000000-0005-0000-0000-000012000000}"/>
    <cellStyle name="20% - 輔色6" xfId="20" xr:uid="{00000000-0005-0000-0000-000013000000}"/>
    <cellStyle name="³f¹ô[0]_pldt" xfId="21" xr:uid="{00000000-0005-0000-0000-000014000000}"/>
    <cellStyle name="³f¹ô_pldt" xfId="22" xr:uid="{00000000-0005-0000-0000-000015000000}"/>
    <cellStyle name="40% - Accent1 2" xfId="23" xr:uid="{00000000-0005-0000-0000-000016000000}"/>
    <cellStyle name="40% - Accent2 2" xfId="24" xr:uid="{00000000-0005-0000-0000-000017000000}"/>
    <cellStyle name="40% - Accent3 2" xfId="25" xr:uid="{00000000-0005-0000-0000-000018000000}"/>
    <cellStyle name="40% - Accent4 2" xfId="26" xr:uid="{00000000-0005-0000-0000-000019000000}"/>
    <cellStyle name="40% - Accent5 2" xfId="27" xr:uid="{00000000-0005-0000-0000-00001A000000}"/>
    <cellStyle name="40% - Accent6 2" xfId="28" xr:uid="{00000000-0005-0000-0000-00001B000000}"/>
    <cellStyle name="40% - アクセント 1" xfId="29" xr:uid="{00000000-0005-0000-0000-00001C000000}"/>
    <cellStyle name="40% - アクセント 2" xfId="30" xr:uid="{00000000-0005-0000-0000-00001D000000}"/>
    <cellStyle name="40% - アクセント 3" xfId="31" xr:uid="{00000000-0005-0000-0000-00001E000000}"/>
    <cellStyle name="40% - アクセント 4" xfId="32" xr:uid="{00000000-0005-0000-0000-00001F000000}"/>
    <cellStyle name="40% - アクセント 5" xfId="33" xr:uid="{00000000-0005-0000-0000-000020000000}"/>
    <cellStyle name="40% - アクセント 6" xfId="34" xr:uid="{00000000-0005-0000-0000-000021000000}"/>
    <cellStyle name="40% - 輔色1" xfId="35" xr:uid="{00000000-0005-0000-0000-000022000000}"/>
    <cellStyle name="40% - 輔色2" xfId="36" xr:uid="{00000000-0005-0000-0000-000023000000}"/>
    <cellStyle name="40% - 輔色3" xfId="37" xr:uid="{00000000-0005-0000-0000-000024000000}"/>
    <cellStyle name="40% - 輔色4" xfId="38" xr:uid="{00000000-0005-0000-0000-000025000000}"/>
    <cellStyle name="40% - 輔色5" xfId="39" xr:uid="{00000000-0005-0000-0000-000026000000}"/>
    <cellStyle name="40% - 輔色6" xfId="40" xr:uid="{00000000-0005-0000-0000-000027000000}"/>
    <cellStyle name="60% - Accent1 2" xfId="41" xr:uid="{00000000-0005-0000-0000-000028000000}"/>
    <cellStyle name="60% - Accent2 2" xfId="42" xr:uid="{00000000-0005-0000-0000-000029000000}"/>
    <cellStyle name="60% - Accent3 2" xfId="43" xr:uid="{00000000-0005-0000-0000-00002A000000}"/>
    <cellStyle name="60% - Accent4 2" xfId="44" xr:uid="{00000000-0005-0000-0000-00002B000000}"/>
    <cellStyle name="60% - Accent5 2" xfId="45" xr:uid="{00000000-0005-0000-0000-00002C000000}"/>
    <cellStyle name="60% - Accent6 2" xfId="46" xr:uid="{00000000-0005-0000-0000-00002D000000}"/>
    <cellStyle name="60% - アクセント 1" xfId="47" xr:uid="{00000000-0005-0000-0000-00002E000000}"/>
    <cellStyle name="60% - アクセント 2" xfId="48" xr:uid="{00000000-0005-0000-0000-00002F000000}"/>
    <cellStyle name="60% - アクセント 3" xfId="49" xr:uid="{00000000-0005-0000-0000-000030000000}"/>
    <cellStyle name="60% - アクセント 4" xfId="50" xr:uid="{00000000-0005-0000-0000-000031000000}"/>
    <cellStyle name="60% - アクセント 5" xfId="51" xr:uid="{00000000-0005-0000-0000-000032000000}"/>
    <cellStyle name="60% - アクセント 6" xfId="52" xr:uid="{00000000-0005-0000-0000-000033000000}"/>
    <cellStyle name="60% - 輔色1" xfId="53" xr:uid="{00000000-0005-0000-0000-000034000000}"/>
    <cellStyle name="60% - 輔色2" xfId="54" xr:uid="{00000000-0005-0000-0000-000035000000}"/>
    <cellStyle name="60% - 輔色3" xfId="55" xr:uid="{00000000-0005-0000-0000-000036000000}"/>
    <cellStyle name="60% - 輔色4" xfId="56" xr:uid="{00000000-0005-0000-0000-000037000000}"/>
    <cellStyle name="60% - 輔色5" xfId="57" xr:uid="{00000000-0005-0000-0000-000038000000}"/>
    <cellStyle name="60% - 輔色6" xfId="58" xr:uid="{00000000-0005-0000-0000-000039000000}"/>
    <cellStyle name="Accent1 2" xfId="59" xr:uid="{00000000-0005-0000-0000-00003A000000}"/>
    <cellStyle name="Accent2 2" xfId="60" xr:uid="{00000000-0005-0000-0000-00003B000000}"/>
    <cellStyle name="Accent3 2" xfId="61" xr:uid="{00000000-0005-0000-0000-00003C000000}"/>
    <cellStyle name="Accent4 2" xfId="62" xr:uid="{00000000-0005-0000-0000-00003D000000}"/>
    <cellStyle name="Accent5 2" xfId="63" xr:uid="{00000000-0005-0000-0000-00003E000000}"/>
    <cellStyle name="Accent6 2" xfId="64" xr:uid="{00000000-0005-0000-0000-00003F000000}"/>
    <cellStyle name="AeE­ [0]_INQUIRY ¿µ¾÷AßAø " xfId="65" xr:uid="{00000000-0005-0000-0000-000040000000}"/>
    <cellStyle name="AeE­_INQUIRY ¿µ¾÷AßAø " xfId="66" xr:uid="{00000000-0005-0000-0000-000041000000}"/>
    <cellStyle name="AÞ¸¶ [0]_INQUIRY ¿µ¾÷AßAø " xfId="67" xr:uid="{00000000-0005-0000-0000-000042000000}"/>
    <cellStyle name="AÞ¸¶_INQUIRY ¿µ¾÷AßAø " xfId="68" xr:uid="{00000000-0005-0000-0000-000043000000}"/>
    <cellStyle name="Bad 2" xfId="69" xr:uid="{00000000-0005-0000-0000-000044000000}"/>
    <cellStyle name="C?AØ_¿µ¾÷CoE² " xfId="70" xr:uid="{00000000-0005-0000-0000-000045000000}"/>
    <cellStyle name="Calc Currency (0)" xfId="71" xr:uid="{00000000-0005-0000-0000-000046000000}"/>
    <cellStyle name="Calc Currency (0) 2" xfId="72" xr:uid="{00000000-0005-0000-0000-000047000000}"/>
    <cellStyle name="Calculation 2" xfId="73" xr:uid="{00000000-0005-0000-0000-000048000000}"/>
    <cellStyle name="Check Cell 2" xfId="74" xr:uid="{00000000-0005-0000-0000-000049000000}"/>
    <cellStyle name="Comma 2" xfId="75" xr:uid="{00000000-0005-0000-0000-00004A000000}"/>
    <cellStyle name="Comma 3" xfId="76" xr:uid="{00000000-0005-0000-0000-00004B000000}"/>
    <cellStyle name="comma zerodec" xfId="77" xr:uid="{00000000-0005-0000-0000-00004C000000}"/>
    <cellStyle name="Comma0" xfId="78" xr:uid="{00000000-0005-0000-0000-00004D000000}"/>
    <cellStyle name="Copied" xfId="79" xr:uid="{00000000-0005-0000-0000-00004E000000}"/>
    <cellStyle name="Copied 2" xfId="80" xr:uid="{00000000-0005-0000-0000-00004F000000}"/>
    <cellStyle name="Currency0" xfId="81" xr:uid="{00000000-0005-0000-0000-000050000000}"/>
    <cellStyle name="Currency0 2" xfId="82" xr:uid="{00000000-0005-0000-0000-000051000000}"/>
    <cellStyle name="Currency1" xfId="83" xr:uid="{00000000-0005-0000-0000-000052000000}"/>
    <cellStyle name="Date" xfId="84" xr:uid="{00000000-0005-0000-0000-000053000000}"/>
    <cellStyle name="Date 2" xfId="85" xr:uid="{00000000-0005-0000-0000-000054000000}"/>
    <cellStyle name="Dollar (zero dec)" xfId="86" xr:uid="{00000000-0005-0000-0000-000055000000}"/>
    <cellStyle name="Entered" xfId="87" xr:uid="{00000000-0005-0000-0000-000056000000}"/>
    <cellStyle name="Entered 2" xfId="88" xr:uid="{00000000-0005-0000-0000-000057000000}"/>
    <cellStyle name="Explanatory Text 2" xfId="89" xr:uid="{00000000-0005-0000-0000-000058000000}"/>
    <cellStyle name="Fixed" xfId="90" xr:uid="{00000000-0005-0000-0000-000059000000}"/>
    <cellStyle name="Fixed 2" xfId="91" xr:uid="{00000000-0005-0000-0000-00005A000000}"/>
    <cellStyle name="ƒnƒCƒp[ƒŠƒ“ƒN" xfId="92" xr:uid="{00000000-0005-0000-0000-00005B000000}"/>
    <cellStyle name="Good 2" xfId="93" xr:uid="{00000000-0005-0000-0000-00005C000000}"/>
    <cellStyle name="Grey" xfId="94" xr:uid="{00000000-0005-0000-0000-00005D000000}"/>
    <cellStyle name="Grey 2" xfId="95" xr:uid="{00000000-0005-0000-0000-00005E000000}"/>
    <cellStyle name="Header1" xfId="96" xr:uid="{00000000-0005-0000-0000-00005F000000}"/>
    <cellStyle name="Header2" xfId="97" xr:uid="{00000000-0005-0000-0000-000060000000}"/>
    <cellStyle name="Heading 1 2" xfId="98" xr:uid="{00000000-0005-0000-0000-000061000000}"/>
    <cellStyle name="Heading 1 2 2" xfId="99" xr:uid="{00000000-0005-0000-0000-000062000000}"/>
    <cellStyle name="Heading 2 2" xfId="100" xr:uid="{00000000-0005-0000-0000-000063000000}"/>
    <cellStyle name="Heading 2 2 2" xfId="101" xr:uid="{00000000-0005-0000-0000-000064000000}"/>
    <cellStyle name="Heading 3 2" xfId="102" xr:uid="{00000000-0005-0000-0000-000065000000}"/>
    <cellStyle name="Heading 4 2" xfId="103" xr:uid="{00000000-0005-0000-0000-000066000000}"/>
    <cellStyle name="HEADING1" xfId="104" xr:uid="{00000000-0005-0000-0000-000067000000}"/>
    <cellStyle name="HEADING2" xfId="105" xr:uid="{00000000-0005-0000-0000-000068000000}"/>
    <cellStyle name="Hyperlink" xfId="106" builtinId="8"/>
    <cellStyle name="Hyperlink 10" xfId="107" xr:uid="{00000000-0005-0000-0000-00006A000000}"/>
    <cellStyle name="Hyperlink 11" xfId="108" xr:uid="{00000000-0005-0000-0000-00006B000000}"/>
    <cellStyle name="Hyperlink 12" xfId="109" xr:uid="{00000000-0005-0000-0000-00006C000000}"/>
    <cellStyle name="Hyperlink 13" xfId="110" xr:uid="{00000000-0005-0000-0000-00006D000000}"/>
    <cellStyle name="Hyperlink 2" xfId="111" xr:uid="{00000000-0005-0000-0000-00006E000000}"/>
    <cellStyle name="Hyperlink 2 2" xfId="112" xr:uid="{00000000-0005-0000-0000-00006F000000}"/>
    <cellStyle name="Hyperlink 2 3" xfId="113" xr:uid="{00000000-0005-0000-0000-000070000000}"/>
    <cellStyle name="Hyperlink 3" xfId="114" xr:uid="{00000000-0005-0000-0000-000071000000}"/>
    <cellStyle name="Hyperlink 4" xfId="115" xr:uid="{00000000-0005-0000-0000-000072000000}"/>
    <cellStyle name="Hyperlink 5" xfId="116" xr:uid="{00000000-0005-0000-0000-000073000000}"/>
    <cellStyle name="Hyperlink 6" xfId="117" xr:uid="{00000000-0005-0000-0000-000074000000}"/>
    <cellStyle name="Hyperlink 7" xfId="118" xr:uid="{00000000-0005-0000-0000-000075000000}"/>
    <cellStyle name="Hyperlink 8" xfId="119" xr:uid="{00000000-0005-0000-0000-000076000000}"/>
    <cellStyle name="Hyperlink 9" xfId="120" xr:uid="{00000000-0005-0000-0000-000077000000}"/>
    <cellStyle name="Hyperlink_index" xfId="121" xr:uid="{00000000-0005-0000-0000-000078000000}"/>
    <cellStyle name="Input [yellow]" xfId="122" xr:uid="{00000000-0005-0000-0000-000079000000}"/>
    <cellStyle name="Input [yellow] 2" xfId="123" xr:uid="{00000000-0005-0000-0000-00007A000000}"/>
    <cellStyle name="Input 2" xfId="124" xr:uid="{00000000-0005-0000-0000-00007B000000}"/>
    <cellStyle name="Input 2 2" xfId="125" xr:uid="{00000000-0005-0000-0000-00007C000000}"/>
    <cellStyle name="Input 3" xfId="126" xr:uid="{00000000-0005-0000-0000-00007D000000}"/>
    <cellStyle name="Input 4" xfId="127" xr:uid="{00000000-0005-0000-0000-00007E000000}"/>
    <cellStyle name="Linked Cell 2" xfId="128" xr:uid="{00000000-0005-0000-0000-00007F000000}"/>
    <cellStyle name="Milliers [0]_      " xfId="129" xr:uid="{00000000-0005-0000-0000-000080000000}"/>
    <cellStyle name="Milliers_      " xfId="130" xr:uid="{00000000-0005-0000-0000-000081000000}"/>
    <cellStyle name="Monétaire [0]_      " xfId="131" xr:uid="{00000000-0005-0000-0000-000082000000}"/>
    <cellStyle name="Monétaire_      " xfId="132" xr:uid="{00000000-0005-0000-0000-000083000000}"/>
    <cellStyle name="Neutral 2" xfId="133" xr:uid="{00000000-0005-0000-0000-000084000000}"/>
    <cellStyle name="New Times Roman" xfId="134" xr:uid="{00000000-0005-0000-0000-000085000000}"/>
    <cellStyle name="no dec" xfId="135" xr:uid="{00000000-0005-0000-0000-000086000000}"/>
    <cellStyle name="Normal" xfId="0" builtinId="0"/>
    <cellStyle name="Normal - Style1" xfId="136" xr:uid="{00000000-0005-0000-0000-000088000000}"/>
    <cellStyle name="Normal - Style1 2" xfId="137" xr:uid="{00000000-0005-0000-0000-000089000000}"/>
    <cellStyle name="Normal - Style1 3" xfId="138" xr:uid="{00000000-0005-0000-0000-00008A000000}"/>
    <cellStyle name="Normal - Style1 4" xfId="139" xr:uid="{00000000-0005-0000-0000-00008B000000}"/>
    <cellStyle name="Normal - Style1 5" xfId="140" xr:uid="{00000000-0005-0000-0000-00008C000000}"/>
    <cellStyle name="Normal - Style1 6" xfId="141" xr:uid="{00000000-0005-0000-0000-00008D000000}"/>
    <cellStyle name="Normal - Style1 7" xfId="142" xr:uid="{00000000-0005-0000-0000-00008E000000}"/>
    <cellStyle name="Normal - Style1 8" xfId="143" xr:uid="{00000000-0005-0000-0000-00008F000000}"/>
    <cellStyle name="Normal 10" xfId="144" xr:uid="{00000000-0005-0000-0000-000090000000}"/>
    <cellStyle name="Normal 100" xfId="145" xr:uid="{00000000-0005-0000-0000-000091000000}"/>
    <cellStyle name="Normal 101" xfId="146" xr:uid="{00000000-0005-0000-0000-000092000000}"/>
    <cellStyle name="Normal 102" xfId="147" xr:uid="{00000000-0005-0000-0000-000093000000}"/>
    <cellStyle name="Normal 103" xfId="148" xr:uid="{00000000-0005-0000-0000-000094000000}"/>
    <cellStyle name="Normal 104" xfId="149" xr:uid="{00000000-0005-0000-0000-000095000000}"/>
    <cellStyle name="Normal 105" xfId="150" xr:uid="{00000000-0005-0000-0000-000096000000}"/>
    <cellStyle name="Normal 106" xfId="151" xr:uid="{00000000-0005-0000-0000-000097000000}"/>
    <cellStyle name="Normal 107" xfId="152" xr:uid="{00000000-0005-0000-0000-000098000000}"/>
    <cellStyle name="Normal 108" xfId="153" xr:uid="{00000000-0005-0000-0000-000099000000}"/>
    <cellStyle name="Normal 109" xfId="154" xr:uid="{00000000-0005-0000-0000-00009A000000}"/>
    <cellStyle name="Normal 11" xfId="155" xr:uid="{00000000-0005-0000-0000-00009B000000}"/>
    <cellStyle name="Normal 11 2" xfId="156" xr:uid="{00000000-0005-0000-0000-00009C000000}"/>
    <cellStyle name="Normal 110" xfId="157" xr:uid="{00000000-0005-0000-0000-00009D000000}"/>
    <cellStyle name="Normal 111" xfId="158" xr:uid="{00000000-0005-0000-0000-00009E000000}"/>
    <cellStyle name="Normal 112" xfId="159" xr:uid="{00000000-0005-0000-0000-00009F000000}"/>
    <cellStyle name="Normal 113" xfId="160" xr:uid="{00000000-0005-0000-0000-0000A0000000}"/>
    <cellStyle name="Normal 114" xfId="161" xr:uid="{00000000-0005-0000-0000-0000A1000000}"/>
    <cellStyle name="Normal 115" xfId="162" xr:uid="{00000000-0005-0000-0000-0000A2000000}"/>
    <cellStyle name="Normal 116" xfId="163" xr:uid="{00000000-0005-0000-0000-0000A3000000}"/>
    <cellStyle name="Normal 117" xfId="164" xr:uid="{00000000-0005-0000-0000-0000A4000000}"/>
    <cellStyle name="Normal 118" xfId="165" xr:uid="{00000000-0005-0000-0000-0000A5000000}"/>
    <cellStyle name="Normal 119" xfId="166" xr:uid="{00000000-0005-0000-0000-0000A6000000}"/>
    <cellStyle name="Normal 12" xfId="167" xr:uid="{00000000-0005-0000-0000-0000A7000000}"/>
    <cellStyle name="Normal 120" xfId="168" xr:uid="{00000000-0005-0000-0000-0000A8000000}"/>
    <cellStyle name="Normal 121" xfId="169" xr:uid="{00000000-0005-0000-0000-0000A9000000}"/>
    <cellStyle name="Normal 122" xfId="170" xr:uid="{00000000-0005-0000-0000-0000AA000000}"/>
    <cellStyle name="Normal 123" xfId="171" xr:uid="{00000000-0005-0000-0000-0000AB000000}"/>
    <cellStyle name="Normal 124" xfId="172" xr:uid="{00000000-0005-0000-0000-0000AC000000}"/>
    <cellStyle name="Normal 125" xfId="173" xr:uid="{00000000-0005-0000-0000-0000AD000000}"/>
    <cellStyle name="Normal 126" xfId="174" xr:uid="{00000000-0005-0000-0000-0000AE000000}"/>
    <cellStyle name="Normal 127" xfId="175" xr:uid="{00000000-0005-0000-0000-0000AF000000}"/>
    <cellStyle name="Normal 128" xfId="176" xr:uid="{00000000-0005-0000-0000-0000B0000000}"/>
    <cellStyle name="Normal 129" xfId="177" xr:uid="{00000000-0005-0000-0000-0000B1000000}"/>
    <cellStyle name="Normal 13" xfId="178" xr:uid="{00000000-0005-0000-0000-0000B2000000}"/>
    <cellStyle name="Normal 130" xfId="179" xr:uid="{00000000-0005-0000-0000-0000B3000000}"/>
    <cellStyle name="Normal 131" xfId="180" xr:uid="{00000000-0005-0000-0000-0000B4000000}"/>
    <cellStyle name="Normal 132" xfId="181" xr:uid="{00000000-0005-0000-0000-0000B5000000}"/>
    <cellStyle name="Normal 133" xfId="182" xr:uid="{00000000-0005-0000-0000-0000B6000000}"/>
    <cellStyle name="Normal 134" xfId="183" xr:uid="{00000000-0005-0000-0000-0000B7000000}"/>
    <cellStyle name="Normal 135" xfId="184" xr:uid="{00000000-0005-0000-0000-0000B8000000}"/>
    <cellStyle name="Normal 136" xfId="185" xr:uid="{00000000-0005-0000-0000-0000B9000000}"/>
    <cellStyle name="Normal 137" xfId="186" xr:uid="{00000000-0005-0000-0000-0000BA000000}"/>
    <cellStyle name="Normal 138" xfId="187" xr:uid="{00000000-0005-0000-0000-0000BB000000}"/>
    <cellStyle name="Normal 139" xfId="188" xr:uid="{00000000-0005-0000-0000-0000BC000000}"/>
    <cellStyle name="Normal 14" xfId="189" xr:uid="{00000000-0005-0000-0000-0000BD000000}"/>
    <cellStyle name="Normal 14 2" xfId="190" xr:uid="{00000000-0005-0000-0000-0000BE000000}"/>
    <cellStyle name="Normal 140" xfId="191" xr:uid="{00000000-0005-0000-0000-0000BF000000}"/>
    <cellStyle name="Normal 141" xfId="192" xr:uid="{00000000-0005-0000-0000-0000C0000000}"/>
    <cellStyle name="Normal 142" xfId="193" xr:uid="{00000000-0005-0000-0000-0000C1000000}"/>
    <cellStyle name="Normal 143" xfId="194" xr:uid="{00000000-0005-0000-0000-0000C2000000}"/>
    <cellStyle name="Normal 144" xfId="195" xr:uid="{00000000-0005-0000-0000-0000C3000000}"/>
    <cellStyle name="Normal 145" xfId="196" xr:uid="{00000000-0005-0000-0000-0000C4000000}"/>
    <cellStyle name="Normal 146" xfId="197" xr:uid="{00000000-0005-0000-0000-0000C5000000}"/>
    <cellStyle name="Normal 147" xfId="198" xr:uid="{00000000-0005-0000-0000-0000C6000000}"/>
    <cellStyle name="Normal 148" xfId="199" xr:uid="{00000000-0005-0000-0000-0000C7000000}"/>
    <cellStyle name="Normal 149" xfId="200" xr:uid="{00000000-0005-0000-0000-0000C8000000}"/>
    <cellStyle name="Normal 15" xfId="201" xr:uid="{00000000-0005-0000-0000-0000C9000000}"/>
    <cellStyle name="Normal 150" xfId="202" xr:uid="{00000000-0005-0000-0000-0000CA000000}"/>
    <cellStyle name="Normal 151" xfId="203" xr:uid="{00000000-0005-0000-0000-0000CB000000}"/>
    <cellStyle name="Normal 152" xfId="204" xr:uid="{00000000-0005-0000-0000-0000CC000000}"/>
    <cellStyle name="Normal 153" xfId="205" xr:uid="{00000000-0005-0000-0000-0000CD000000}"/>
    <cellStyle name="Normal 154" xfId="206" xr:uid="{00000000-0005-0000-0000-0000CE000000}"/>
    <cellStyle name="Normal 155" xfId="207" xr:uid="{00000000-0005-0000-0000-0000CF000000}"/>
    <cellStyle name="Normal 155 2" xfId="208" xr:uid="{00000000-0005-0000-0000-0000D0000000}"/>
    <cellStyle name="Normal 156" xfId="209" xr:uid="{00000000-0005-0000-0000-0000D1000000}"/>
    <cellStyle name="Normal 157" xfId="210" xr:uid="{00000000-0005-0000-0000-0000D2000000}"/>
    <cellStyle name="Normal 158" xfId="441" xr:uid="{00000000-0005-0000-0000-0000EC010000}"/>
    <cellStyle name="Normal 16" xfId="211" xr:uid="{00000000-0005-0000-0000-0000D3000000}"/>
    <cellStyle name="Normal 16 2" xfId="212" xr:uid="{00000000-0005-0000-0000-0000D4000000}"/>
    <cellStyle name="Normal 17" xfId="213" xr:uid="{00000000-0005-0000-0000-0000D5000000}"/>
    <cellStyle name="Normal 17 2" xfId="214" xr:uid="{00000000-0005-0000-0000-0000D6000000}"/>
    <cellStyle name="Normal 18" xfId="215" xr:uid="{00000000-0005-0000-0000-0000D7000000}"/>
    <cellStyle name="Normal 18 2" xfId="216" xr:uid="{00000000-0005-0000-0000-0000D8000000}"/>
    <cellStyle name="Normal 19" xfId="217" xr:uid="{00000000-0005-0000-0000-0000D9000000}"/>
    <cellStyle name="Normal 19 2" xfId="218" xr:uid="{00000000-0005-0000-0000-0000DA000000}"/>
    <cellStyle name="Normal 2" xfId="219" xr:uid="{00000000-0005-0000-0000-0000DB000000}"/>
    <cellStyle name="Normal 2 2" xfId="220" xr:uid="{00000000-0005-0000-0000-0000DC000000}"/>
    <cellStyle name="Normal 2 2 2" xfId="221" xr:uid="{00000000-0005-0000-0000-0000DD000000}"/>
    <cellStyle name="Normal 2 3" xfId="222" xr:uid="{00000000-0005-0000-0000-0000DE000000}"/>
    <cellStyle name="Normal 2 4" xfId="442" xr:uid="{00000000-0005-0000-0000-0000ED010000}"/>
    <cellStyle name="Normal 2_Shipping Schedule --April.13" xfId="223" xr:uid="{00000000-0005-0000-0000-0000DF000000}"/>
    <cellStyle name="Normal 20" xfId="224" xr:uid="{00000000-0005-0000-0000-0000E0000000}"/>
    <cellStyle name="Normal 21" xfId="225" xr:uid="{00000000-0005-0000-0000-0000E1000000}"/>
    <cellStyle name="Normal 22" xfId="226" xr:uid="{00000000-0005-0000-0000-0000E2000000}"/>
    <cellStyle name="Normal 23" xfId="227" xr:uid="{00000000-0005-0000-0000-0000E3000000}"/>
    <cellStyle name="Normal 24" xfId="228" xr:uid="{00000000-0005-0000-0000-0000E4000000}"/>
    <cellStyle name="Normal 25" xfId="229" xr:uid="{00000000-0005-0000-0000-0000E5000000}"/>
    <cellStyle name="Normal 26" xfId="230" xr:uid="{00000000-0005-0000-0000-0000E6000000}"/>
    <cellStyle name="Normal 27" xfId="231" xr:uid="{00000000-0005-0000-0000-0000E7000000}"/>
    <cellStyle name="Normal 28" xfId="232" xr:uid="{00000000-0005-0000-0000-0000E8000000}"/>
    <cellStyle name="Normal 29" xfId="233" xr:uid="{00000000-0005-0000-0000-0000E9000000}"/>
    <cellStyle name="Normal 3" xfId="234" xr:uid="{00000000-0005-0000-0000-0000EA000000}"/>
    <cellStyle name="Normal 3 2" xfId="235" xr:uid="{00000000-0005-0000-0000-0000EB000000}"/>
    <cellStyle name="Normal 3 3" xfId="236" xr:uid="{00000000-0005-0000-0000-0000EC000000}"/>
    <cellStyle name="Normal 3 4" xfId="237" xr:uid="{00000000-0005-0000-0000-0000ED000000}"/>
    <cellStyle name="Normal 3 5" xfId="443" xr:uid="{00000000-0005-0000-0000-0000EE010000}"/>
    <cellStyle name="Normal 30" xfId="238" xr:uid="{00000000-0005-0000-0000-0000EE000000}"/>
    <cellStyle name="Normal 31" xfId="239" xr:uid="{00000000-0005-0000-0000-0000EF000000}"/>
    <cellStyle name="Normal 32" xfId="240" xr:uid="{00000000-0005-0000-0000-0000F0000000}"/>
    <cellStyle name="Normal 33" xfId="241" xr:uid="{00000000-0005-0000-0000-0000F1000000}"/>
    <cellStyle name="Normal 34" xfId="242" xr:uid="{00000000-0005-0000-0000-0000F2000000}"/>
    <cellStyle name="Normal 35" xfId="243" xr:uid="{00000000-0005-0000-0000-0000F3000000}"/>
    <cellStyle name="Normal 36" xfId="244" xr:uid="{00000000-0005-0000-0000-0000F4000000}"/>
    <cellStyle name="Normal 37" xfId="245" xr:uid="{00000000-0005-0000-0000-0000F5000000}"/>
    <cellStyle name="Normal 38" xfId="246" xr:uid="{00000000-0005-0000-0000-0000F6000000}"/>
    <cellStyle name="Normal 39" xfId="247" xr:uid="{00000000-0005-0000-0000-0000F7000000}"/>
    <cellStyle name="Normal 4" xfId="248" xr:uid="{00000000-0005-0000-0000-0000F8000000}"/>
    <cellStyle name="Normal 4 2" xfId="249" xr:uid="{00000000-0005-0000-0000-0000F9000000}"/>
    <cellStyle name="Normal 4 3" xfId="444" xr:uid="{00000000-0005-0000-0000-0000EF010000}"/>
    <cellStyle name="Normal 40" xfId="250" xr:uid="{00000000-0005-0000-0000-0000FA000000}"/>
    <cellStyle name="Normal 41" xfId="251" xr:uid="{00000000-0005-0000-0000-0000FB000000}"/>
    <cellStyle name="Normal 42" xfId="252" xr:uid="{00000000-0005-0000-0000-0000FC000000}"/>
    <cellStyle name="Normal 43" xfId="253" xr:uid="{00000000-0005-0000-0000-0000FD000000}"/>
    <cellStyle name="Normal 44" xfId="254" xr:uid="{00000000-0005-0000-0000-0000FE000000}"/>
    <cellStyle name="Normal 45" xfId="255" xr:uid="{00000000-0005-0000-0000-0000FF000000}"/>
    <cellStyle name="Normal 46" xfId="256" xr:uid="{00000000-0005-0000-0000-000000010000}"/>
    <cellStyle name="Normal 47" xfId="257" xr:uid="{00000000-0005-0000-0000-000001010000}"/>
    <cellStyle name="Normal 48" xfId="258" xr:uid="{00000000-0005-0000-0000-000002010000}"/>
    <cellStyle name="Normal 49" xfId="259" xr:uid="{00000000-0005-0000-0000-000003010000}"/>
    <cellStyle name="Normal 5" xfId="260" xr:uid="{00000000-0005-0000-0000-000004010000}"/>
    <cellStyle name="Normal 5 2" xfId="261" xr:uid="{00000000-0005-0000-0000-000005010000}"/>
    <cellStyle name="Normal 5 3" xfId="262" xr:uid="{00000000-0005-0000-0000-000006010000}"/>
    <cellStyle name="Normal 5 4" xfId="445" xr:uid="{00000000-0005-0000-0000-0000F0010000}"/>
    <cellStyle name="Normal 50" xfId="263" xr:uid="{00000000-0005-0000-0000-000007010000}"/>
    <cellStyle name="Normal 51" xfId="264" xr:uid="{00000000-0005-0000-0000-000008010000}"/>
    <cellStyle name="Normal 52" xfId="265" xr:uid="{00000000-0005-0000-0000-000009010000}"/>
    <cellStyle name="Normal 53" xfId="266" xr:uid="{00000000-0005-0000-0000-00000A010000}"/>
    <cellStyle name="Normal 54" xfId="267" xr:uid="{00000000-0005-0000-0000-00000B010000}"/>
    <cellStyle name="Normal 55" xfId="268" xr:uid="{00000000-0005-0000-0000-00000C010000}"/>
    <cellStyle name="Normal 56" xfId="269" xr:uid="{00000000-0005-0000-0000-00000D010000}"/>
    <cellStyle name="Normal 57" xfId="270" xr:uid="{00000000-0005-0000-0000-00000E010000}"/>
    <cellStyle name="Normal 58" xfId="271" xr:uid="{00000000-0005-0000-0000-00000F010000}"/>
    <cellStyle name="Normal 59" xfId="272" xr:uid="{00000000-0005-0000-0000-000010010000}"/>
    <cellStyle name="Normal 6" xfId="273" xr:uid="{00000000-0005-0000-0000-000011010000}"/>
    <cellStyle name="Normal 6 2" xfId="274" xr:uid="{00000000-0005-0000-0000-000012010000}"/>
    <cellStyle name="Normal 6 3" xfId="275" xr:uid="{00000000-0005-0000-0000-000013010000}"/>
    <cellStyle name="Normal 6 4" xfId="446" xr:uid="{00000000-0005-0000-0000-0000F1010000}"/>
    <cellStyle name="Normal 60" xfId="276" xr:uid="{00000000-0005-0000-0000-000014010000}"/>
    <cellStyle name="Normal 61" xfId="277" xr:uid="{00000000-0005-0000-0000-000015010000}"/>
    <cellStyle name="Normal 62" xfId="278" xr:uid="{00000000-0005-0000-0000-000016010000}"/>
    <cellStyle name="Normal 63" xfId="279" xr:uid="{00000000-0005-0000-0000-000017010000}"/>
    <cellStyle name="Normal 64" xfId="280" xr:uid="{00000000-0005-0000-0000-000018010000}"/>
    <cellStyle name="Normal 65" xfId="281" xr:uid="{00000000-0005-0000-0000-000019010000}"/>
    <cellStyle name="Normal 66" xfId="282" xr:uid="{00000000-0005-0000-0000-00001A010000}"/>
    <cellStyle name="Normal 67" xfId="283" xr:uid="{00000000-0005-0000-0000-00001B010000}"/>
    <cellStyle name="Normal 68" xfId="284" xr:uid="{00000000-0005-0000-0000-00001C010000}"/>
    <cellStyle name="Normal 69" xfId="285" xr:uid="{00000000-0005-0000-0000-00001D010000}"/>
    <cellStyle name="Normal 7" xfId="286" xr:uid="{00000000-0005-0000-0000-00001E010000}"/>
    <cellStyle name="Normal 7 2" xfId="447" xr:uid="{00000000-0005-0000-0000-0000F2010000}"/>
    <cellStyle name="Normal 70" xfId="287" xr:uid="{00000000-0005-0000-0000-00001F010000}"/>
    <cellStyle name="Normal 71" xfId="288" xr:uid="{00000000-0005-0000-0000-000020010000}"/>
    <cellStyle name="Normal 72" xfId="289" xr:uid="{00000000-0005-0000-0000-000021010000}"/>
    <cellStyle name="Normal 73" xfId="290" xr:uid="{00000000-0005-0000-0000-000022010000}"/>
    <cellStyle name="Normal 74" xfId="291" xr:uid="{00000000-0005-0000-0000-000023010000}"/>
    <cellStyle name="Normal 75" xfId="292" xr:uid="{00000000-0005-0000-0000-000024010000}"/>
    <cellStyle name="Normal 76" xfId="293" xr:uid="{00000000-0005-0000-0000-000025010000}"/>
    <cellStyle name="Normal 77" xfId="294" xr:uid="{00000000-0005-0000-0000-000026010000}"/>
    <cellStyle name="Normal 78" xfId="295" xr:uid="{00000000-0005-0000-0000-000027010000}"/>
    <cellStyle name="Normal 79" xfId="296" xr:uid="{00000000-0005-0000-0000-000028010000}"/>
    <cellStyle name="Normal 8" xfId="297" xr:uid="{00000000-0005-0000-0000-000029010000}"/>
    <cellStyle name="Normal 8 2" xfId="298" xr:uid="{00000000-0005-0000-0000-00002A010000}"/>
    <cellStyle name="Normal 80" xfId="299" xr:uid="{00000000-0005-0000-0000-00002B010000}"/>
    <cellStyle name="Normal 81" xfId="300" xr:uid="{00000000-0005-0000-0000-00002C010000}"/>
    <cellStyle name="Normal 82" xfId="301" xr:uid="{00000000-0005-0000-0000-00002D010000}"/>
    <cellStyle name="Normal 83" xfId="302" xr:uid="{00000000-0005-0000-0000-00002E010000}"/>
    <cellStyle name="Normal 84" xfId="303" xr:uid="{00000000-0005-0000-0000-00002F010000}"/>
    <cellStyle name="Normal 85" xfId="304" xr:uid="{00000000-0005-0000-0000-000030010000}"/>
    <cellStyle name="Normal 86" xfId="305" xr:uid="{00000000-0005-0000-0000-000031010000}"/>
    <cellStyle name="Normal 87" xfId="306" xr:uid="{00000000-0005-0000-0000-000032010000}"/>
    <cellStyle name="Normal 88" xfId="307" xr:uid="{00000000-0005-0000-0000-000033010000}"/>
    <cellStyle name="Normal 89" xfId="308" xr:uid="{00000000-0005-0000-0000-000034010000}"/>
    <cellStyle name="Normal 9" xfId="309" xr:uid="{00000000-0005-0000-0000-000035010000}"/>
    <cellStyle name="Normal 90" xfId="310" xr:uid="{00000000-0005-0000-0000-000036010000}"/>
    <cellStyle name="Normal 91" xfId="311" xr:uid="{00000000-0005-0000-0000-000037010000}"/>
    <cellStyle name="Normal 92" xfId="312" xr:uid="{00000000-0005-0000-0000-000038010000}"/>
    <cellStyle name="Normal 93" xfId="313" xr:uid="{00000000-0005-0000-0000-000039010000}"/>
    <cellStyle name="Normal 94" xfId="314" xr:uid="{00000000-0005-0000-0000-00003A010000}"/>
    <cellStyle name="Normal 95" xfId="315" xr:uid="{00000000-0005-0000-0000-00003B010000}"/>
    <cellStyle name="Normal 96" xfId="316" xr:uid="{00000000-0005-0000-0000-00003C010000}"/>
    <cellStyle name="Normal 97" xfId="317" xr:uid="{00000000-0005-0000-0000-00003D010000}"/>
    <cellStyle name="Normal 98" xfId="318" xr:uid="{00000000-0005-0000-0000-00003E010000}"/>
    <cellStyle name="Normal 99" xfId="319" xr:uid="{00000000-0005-0000-0000-00003F010000}"/>
    <cellStyle name="Normal_JCV OCT 05" xfId="320" xr:uid="{00000000-0005-0000-0000-000040010000}"/>
    <cellStyle name="Normal_JCV OCT 05 2" xfId="321" xr:uid="{00000000-0005-0000-0000-000041010000}"/>
    <cellStyle name="Normal_TAIWAN- HKHKG-HKHKN-June 16 2" xfId="322" xr:uid="{00000000-0005-0000-0000-000042010000}"/>
    <cellStyle name="Normal_TWX NB" xfId="323" xr:uid="{00000000-0005-0000-0000-000043010000}"/>
    <cellStyle name="Note 2" xfId="324" xr:uid="{00000000-0005-0000-0000-000044010000}"/>
    <cellStyle name="Œ…‹aO‚e [0.00]_PARTS_LIST" xfId="325" xr:uid="{00000000-0005-0000-0000-000045010000}"/>
    <cellStyle name="Œ…‹aO‚e_PARTS_LIST" xfId="326" xr:uid="{00000000-0005-0000-0000-000046010000}"/>
    <cellStyle name="Œ…‹æØ‚è [0.00]__1_•i”Ô_Œ¸­•ª" xfId="327" xr:uid="{00000000-0005-0000-0000-000047010000}"/>
    <cellStyle name="Œ…‹æØ‚è__1_•i”Ô_Œ¸­•ª" xfId="328" xr:uid="{00000000-0005-0000-0000-000048010000}"/>
    <cellStyle name="Output 2" xfId="329" xr:uid="{00000000-0005-0000-0000-000049010000}"/>
    <cellStyle name="Percent [2]" xfId="330" xr:uid="{00000000-0005-0000-0000-00004A010000}"/>
    <cellStyle name="Percent [2] 2" xfId="331" xr:uid="{00000000-0005-0000-0000-00004B010000}"/>
    <cellStyle name="Percent [2] 3" xfId="332" xr:uid="{00000000-0005-0000-0000-00004C010000}"/>
    <cellStyle name="Percent [2] 4" xfId="333" xr:uid="{00000000-0005-0000-0000-00004D010000}"/>
    <cellStyle name="Percent [2] 5" xfId="334" xr:uid="{00000000-0005-0000-0000-00004E010000}"/>
    <cellStyle name="PERCENTAGE" xfId="335" xr:uid="{00000000-0005-0000-0000-00004F010000}"/>
    <cellStyle name="PERCENTAGE 2" xfId="336" xr:uid="{00000000-0005-0000-0000-000050010000}"/>
    <cellStyle name="PERCENTAGE 3" xfId="337" xr:uid="{00000000-0005-0000-0000-000051010000}"/>
    <cellStyle name="PERCENTAGE 4" xfId="338" xr:uid="{00000000-0005-0000-0000-000052010000}"/>
    <cellStyle name="PERCENTAGE 5" xfId="339" xr:uid="{00000000-0005-0000-0000-000053010000}"/>
    <cellStyle name="PERCENTAGE 6" xfId="340" xr:uid="{00000000-0005-0000-0000-000054010000}"/>
    <cellStyle name="RevList" xfId="341" xr:uid="{00000000-0005-0000-0000-000055010000}"/>
    <cellStyle name="RevList 2" xfId="342" xr:uid="{00000000-0005-0000-0000-000056010000}"/>
    <cellStyle name="Style 1" xfId="343" xr:uid="{00000000-0005-0000-0000-000057010000}"/>
    <cellStyle name="Style 1 2" xfId="344" xr:uid="{00000000-0005-0000-0000-000058010000}"/>
    <cellStyle name="Style 1 3" xfId="345" xr:uid="{00000000-0005-0000-0000-000059010000}"/>
    <cellStyle name="Style 1 4" xfId="346" xr:uid="{00000000-0005-0000-0000-00005A010000}"/>
    <cellStyle name="Subtotal" xfId="347" xr:uid="{00000000-0005-0000-0000-00005B010000}"/>
    <cellStyle name="Subtotal 2" xfId="348" xr:uid="{00000000-0005-0000-0000-00005C010000}"/>
    <cellStyle name="Title 2" xfId="349" xr:uid="{00000000-0005-0000-0000-00005D010000}"/>
    <cellStyle name="Total 2" xfId="350" xr:uid="{00000000-0005-0000-0000-00005E010000}"/>
    <cellStyle name="Total 2 2" xfId="351" xr:uid="{00000000-0005-0000-0000-00005F010000}"/>
    <cellStyle name="Total 3" xfId="352" xr:uid="{00000000-0005-0000-0000-000060010000}"/>
    <cellStyle name="Warning Text 2" xfId="353" xr:uid="{00000000-0005-0000-0000-000061010000}"/>
    <cellStyle name="アクセント 1" xfId="354" xr:uid="{00000000-0005-0000-0000-000062010000}"/>
    <cellStyle name="アクセント 2" xfId="355" xr:uid="{00000000-0005-0000-0000-000063010000}"/>
    <cellStyle name="アクセント 3" xfId="356" xr:uid="{00000000-0005-0000-0000-000064010000}"/>
    <cellStyle name="アクセント 4" xfId="357" xr:uid="{00000000-0005-0000-0000-000065010000}"/>
    <cellStyle name="アクセント 5" xfId="358" xr:uid="{00000000-0005-0000-0000-000066010000}"/>
    <cellStyle name="アクセント 6" xfId="359" xr:uid="{00000000-0005-0000-0000-000067010000}"/>
    <cellStyle name="タイトル" xfId="360" xr:uid="{00000000-0005-0000-0000-000068010000}"/>
    <cellStyle name="チェック セル" xfId="361" xr:uid="{00000000-0005-0000-0000-000069010000}"/>
    <cellStyle name="どちらでもない" xfId="362" xr:uid="{00000000-0005-0000-0000-00006A010000}"/>
    <cellStyle name="メモ" xfId="363" xr:uid="{00000000-0005-0000-0000-00006B010000}"/>
    <cellStyle name="リンク セル" xfId="364" xr:uid="{00000000-0005-0000-0000-00006C010000}"/>
    <cellStyle name="เครื่องหมายจุลภาค [0]_N1222H#" xfId="365" xr:uid="{00000000-0005-0000-0000-00006D010000}"/>
    <cellStyle name="เครื่องหมายจุลภาค_N1222H#" xfId="366" xr:uid="{00000000-0005-0000-0000-00006E010000}"/>
    <cellStyle name="เครื่องหมายสกุลเงิน [0]_N1222H#" xfId="367" xr:uid="{00000000-0005-0000-0000-00006F010000}"/>
    <cellStyle name="เครื่องหมายสกุลเงิน_N1222H#" xfId="368" xr:uid="{00000000-0005-0000-0000-000070010000}"/>
    <cellStyle name="ปกติ_N1222H#" xfId="369" xr:uid="{00000000-0005-0000-0000-000071010000}"/>
    <cellStyle name="똿뗦먛귟 [0.00]_PRODUCT DETAIL Q1" xfId="370" xr:uid="{00000000-0005-0000-0000-000072010000}"/>
    <cellStyle name="똿뗦먛귟_PRODUCT DETAIL Q1" xfId="371" xr:uid="{00000000-0005-0000-0000-000073010000}"/>
    <cellStyle name="믅됞 [0.00]_PRODUCT DETAIL Q1" xfId="372" xr:uid="{00000000-0005-0000-0000-000074010000}"/>
    <cellStyle name="믅됞_PRODUCT DETAIL Q1" xfId="373" xr:uid="{00000000-0005-0000-0000-000075010000}"/>
    <cellStyle name="백분율_HOBONG" xfId="374" xr:uid="{00000000-0005-0000-0000-000076010000}"/>
    <cellStyle name="뷭?_BOOKSHIP" xfId="375" xr:uid="{00000000-0005-0000-0000-000077010000}"/>
    <cellStyle name="콤마 [0]_1202" xfId="376" xr:uid="{00000000-0005-0000-0000-000078010000}"/>
    <cellStyle name="콤마_1202" xfId="377" xr:uid="{00000000-0005-0000-0000-000079010000}"/>
    <cellStyle name="통화 [0]_1202" xfId="378" xr:uid="{00000000-0005-0000-0000-00007A010000}"/>
    <cellStyle name="통화_1202" xfId="379" xr:uid="{00000000-0005-0000-0000-00007B010000}"/>
    <cellStyle name="표준_(정보부문)월별인원계획" xfId="380" xr:uid="{00000000-0005-0000-0000-00007C010000}"/>
    <cellStyle name="一般_2005-03-01 Long Term Schedule-China-1" xfId="381" xr:uid="{00000000-0005-0000-0000-00007D010000}"/>
    <cellStyle name="一般_Japan 2" xfId="382" xr:uid="{00000000-0005-0000-0000-00007E010000}"/>
    <cellStyle name="中等" xfId="383" xr:uid="{00000000-0005-0000-0000-00007F010000}"/>
    <cellStyle name="備註" xfId="384" xr:uid="{00000000-0005-0000-0000-000080010000}"/>
    <cellStyle name="入力" xfId="385" xr:uid="{00000000-0005-0000-0000-000081010000}"/>
    <cellStyle name="出力" xfId="386" xr:uid="{00000000-0005-0000-0000-000082010000}"/>
    <cellStyle name="千位分隔[0]_DAILY" xfId="387" xr:uid="{00000000-0005-0000-0000-000083010000}"/>
    <cellStyle name="千位分隔_DAILY" xfId="388" xr:uid="{00000000-0005-0000-0000-000084010000}"/>
    <cellStyle name="千分位[0]_ASE1004A" xfId="389" xr:uid="{00000000-0005-0000-0000-000085010000}"/>
    <cellStyle name="千分位_ASE1004A" xfId="390" xr:uid="{00000000-0005-0000-0000-000086010000}"/>
    <cellStyle name="合計" xfId="391" xr:uid="{00000000-0005-0000-0000-000087010000}"/>
    <cellStyle name="壞" xfId="392" xr:uid="{00000000-0005-0000-0000-000088010000}"/>
    <cellStyle name="好" xfId="393" xr:uid="{00000000-0005-0000-0000-000089010000}"/>
    <cellStyle name="巍葆 [0]_95鼻褒瞳" xfId="394" xr:uid="{00000000-0005-0000-0000-00008A010000}"/>
    <cellStyle name="巍葆_95鼻褒瞳" xfId="395" xr:uid="{00000000-0005-0000-0000-00008B010000}"/>
    <cellStyle name="常规 2" xfId="396" xr:uid="{00000000-0005-0000-0000-00008C010000}"/>
    <cellStyle name="常规 2 2 2 2 2" xfId="397" xr:uid="{00000000-0005-0000-0000-00008D010000}"/>
    <cellStyle name="常规_Book2" xfId="398" xr:uid="{00000000-0005-0000-0000-00008E010000}"/>
    <cellStyle name="悪い" xfId="399" xr:uid="{00000000-0005-0000-0000-00008F010000}"/>
    <cellStyle name="桁区切り [0.00]_StartUp" xfId="400" xr:uid="{00000000-0005-0000-0000-000090010000}"/>
    <cellStyle name="桁区切り_StartUp" xfId="401" xr:uid="{00000000-0005-0000-0000-000091010000}"/>
    <cellStyle name="標準_GSS FY08 AIR Offer Sheet (ASIA)" xfId="402" xr:uid="{00000000-0005-0000-0000-000092010000}"/>
    <cellStyle name="標題" xfId="403" xr:uid="{00000000-0005-0000-0000-000093010000}"/>
    <cellStyle name="標題 1" xfId="404" xr:uid="{00000000-0005-0000-0000-000094010000}"/>
    <cellStyle name="標題 2" xfId="405" xr:uid="{00000000-0005-0000-0000-000095010000}"/>
    <cellStyle name="標題 3" xfId="406" xr:uid="{00000000-0005-0000-0000-000096010000}"/>
    <cellStyle name="標題 4" xfId="407" xr:uid="{00000000-0005-0000-0000-000097010000}"/>
    <cellStyle name="檢查儲存格" xfId="408" xr:uid="{00000000-0005-0000-0000-000098010000}"/>
    <cellStyle name="良い" xfId="409" xr:uid="{00000000-0005-0000-0000-000099010000}"/>
    <cellStyle name="見出し 1" xfId="410" xr:uid="{00000000-0005-0000-0000-00009A010000}"/>
    <cellStyle name="見出し 2" xfId="411" xr:uid="{00000000-0005-0000-0000-00009B010000}"/>
    <cellStyle name="見出し 3" xfId="412" xr:uid="{00000000-0005-0000-0000-00009C010000}"/>
    <cellStyle name="見出し 4" xfId="413" xr:uid="{00000000-0005-0000-0000-00009D010000}"/>
    <cellStyle name="計算" xfId="414" xr:uid="{00000000-0005-0000-0000-00009E010000}"/>
    <cellStyle name="計算方式" xfId="415" xr:uid="{00000000-0005-0000-0000-00009F010000}"/>
    <cellStyle name="說明文字" xfId="416" xr:uid="{00000000-0005-0000-0000-0000A0010000}"/>
    <cellStyle name="説明文" xfId="417" xr:uid="{00000000-0005-0000-0000-0000A1010000}"/>
    <cellStyle name="警告文" xfId="418" xr:uid="{00000000-0005-0000-0000-0000A2010000}"/>
    <cellStyle name="警告文字" xfId="419" xr:uid="{00000000-0005-0000-0000-0000A3010000}"/>
    <cellStyle name="貨幣 [0]_ASE1004A" xfId="420" xr:uid="{00000000-0005-0000-0000-0000A4010000}"/>
    <cellStyle name="貨幣[0]_pldt" xfId="421" xr:uid="{00000000-0005-0000-0000-0000A5010000}"/>
    <cellStyle name="貨幣_ASE1004A" xfId="422" xr:uid="{00000000-0005-0000-0000-0000A6010000}"/>
    <cellStyle name="货币[0]_DAILY" xfId="423" xr:uid="{00000000-0005-0000-0000-0000A7010000}"/>
    <cellStyle name="货币_DAILY" xfId="424" xr:uid="{00000000-0005-0000-0000-0000A8010000}"/>
    <cellStyle name="超連結_ECSYSTEM" xfId="425" xr:uid="{00000000-0005-0000-0000-0000A9010000}"/>
    <cellStyle name="輔色1" xfId="426" xr:uid="{00000000-0005-0000-0000-0000AA010000}"/>
    <cellStyle name="輔色2" xfId="427" xr:uid="{00000000-0005-0000-0000-0000AB010000}"/>
    <cellStyle name="輔色3" xfId="428" xr:uid="{00000000-0005-0000-0000-0000AC010000}"/>
    <cellStyle name="輔色4" xfId="429" xr:uid="{00000000-0005-0000-0000-0000AD010000}"/>
    <cellStyle name="輔色5" xfId="430" xr:uid="{00000000-0005-0000-0000-0000AE010000}"/>
    <cellStyle name="輔色6" xfId="431" xr:uid="{00000000-0005-0000-0000-0000AF010000}"/>
    <cellStyle name="輸入" xfId="432" xr:uid="{00000000-0005-0000-0000-0000B0010000}"/>
    <cellStyle name="輸出" xfId="433" xr:uid="{00000000-0005-0000-0000-0000B1010000}"/>
    <cellStyle name="通貨 [0.00]_StartUp" xfId="434" xr:uid="{00000000-0005-0000-0000-0000B2010000}"/>
    <cellStyle name="通貨_StartUp" xfId="435" xr:uid="{00000000-0005-0000-0000-0000B3010000}"/>
    <cellStyle name="連結的儲存格" xfId="436" xr:uid="{00000000-0005-0000-0000-0000B4010000}"/>
    <cellStyle name="隨後的超連結_ECSYSTEM" xfId="437" xr:uid="{00000000-0005-0000-0000-0000B5010000}"/>
    <cellStyle name="集計" xfId="438" xr:uid="{00000000-0005-0000-0000-0000B6010000}"/>
    <cellStyle name="鱔 [0]_95鼻褒瞳" xfId="439" xr:uid="{00000000-0005-0000-0000-0000B7010000}"/>
    <cellStyle name="鱔_95鼻褒瞳" xfId="440" xr:uid="{00000000-0005-0000-0000-0000B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39</xdr:row>
      <xdr:rowOff>104775</xdr:rowOff>
    </xdr:from>
    <xdr:to>
      <xdr:col>12</xdr:col>
      <xdr:colOff>0</xdr:colOff>
      <xdr:row>55</xdr:row>
      <xdr:rowOff>19050</xdr:rowOff>
    </xdr:to>
    <xdr:pic>
      <xdr:nvPicPr>
        <xdr:cNvPr id="15902912" name="Picture 37">
          <a:extLst>
            <a:ext uri="{FF2B5EF4-FFF2-40B4-BE49-F238E27FC236}">
              <a16:creationId xmlns:a16="http://schemas.microsoft.com/office/drawing/2014/main" id="{170C0A98-4E76-4A59-89AA-031E66F66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896225"/>
          <a:ext cx="72961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105189</xdr:colOff>
      <xdr:row>6</xdr:row>
      <xdr:rowOff>2485</xdr:rowOff>
    </xdr:from>
    <xdr:to>
      <xdr:col>11</xdr:col>
      <xdr:colOff>546653</xdr:colOff>
      <xdr:row>14</xdr:row>
      <xdr:rowOff>97735</xdr:rowOff>
    </xdr:to>
    <xdr:pic>
      <xdr:nvPicPr>
        <xdr:cNvPr id="15902913" name="Picture 39">
          <a:extLst>
            <a:ext uri="{FF2B5EF4-FFF2-40B4-BE49-F238E27FC236}">
              <a16:creationId xmlns:a16="http://schemas.microsoft.com/office/drawing/2014/main" id="{5C3E383E-6BB5-4EC4-AFDD-851FAADEE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8493" y="1220028"/>
          <a:ext cx="2280203" cy="1420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107744" name="Line 1">
          <a:extLst>
            <a:ext uri="{FF2B5EF4-FFF2-40B4-BE49-F238E27FC236}">
              <a16:creationId xmlns:a16="http://schemas.microsoft.com/office/drawing/2014/main" id="{8F9321F8-23F9-4AEE-BA3E-7BA86ADBA9DE}"/>
            </a:ext>
          </a:extLst>
        </xdr:cNvPr>
        <xdr:cNvSpPr>
          <a:spLocks noChangeShapeType="1"/>
        </xdr:cNvSpPr>
      </xdr:nvSpPr>
      <xdr:spPr bwMode="auto">
        <a:xfrm>
          <a:off x="11258550" y="114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107745" name="Line 3">
          <a:extLst>
            <a:ext uri="{FF2B5EF4-FFF2-40B4-BE49-F238E27FC236}">
              <a16:creationId xmlns:a16="http://schemas.microsoft.com/office/drawing/2014/main" id="{DA6EB26B-CAFA-4D1C-81ED-8F54D6B54B5B}"/>
            </a:ext>
          </a:extLst>
        </xdr:cNvPr>
        <xdr:cNvSpPr>
          <a:spLocks noChangeShapeType="1"/>
        </xdr:cNvSpPr>
      </xdr:nvSpPr>
      <xdr:spPr bwMode="auto">
        <a:xfrm>
          <a:off x="11258550" y="114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107746" name="Line 4">
          <a:extLst>
            <a:ext uri="{FF2B5EF4-FFF2-40B4-BE49-F238E27FC236}">
              <a16:creationId xmlns:a16="http://schemas.microsoft.com/office/drawing/2014/main" id="{71C7920F-6E39-49F7-9B83-E59C86B77768}"/>
            </a:ext>
          </a:extLst>
        </xdr:cNvPr>
        <xdr:cNvSpPr>
          <a:spLocks noChangeShapeType="1"/>
        </xdr:cNvSpPr>
      </xdr:nvSpPr>
      <xdr:spPr bwMode="auto">
        <a:xfrm>
          <a:off x="11258550" y="114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107747" name="Line 16">
          <a:extLst>
            <a:ext uri="{FF2B5EF4-FFF2-40B4-BE49-F238E27FC236}">
              <a16:creationId xmlns:a16="http://schemas.microsoft.com/office/drawing/2014/main" id="{CB7E7263-EA7C-497A-A0F0-02B185FA5CED}"/>
            </a:ext>
          </a:extLst>
        </xdr:cNvPr>
        <xdr:cNvSpPr>
          <a:spLocks noChangeShapeType="1"/>
        </xdr:cNvSpPr>
      </xdr:nvSpPr>
      <xdr:spPr bwMode="auto">
        <a:xfrm>
          <a:off x="11258550" y="114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107748" name="Line 18">
          <a:extLst>
            <a:ext uri="{FF2B5EF4-FFF2-40B4-BE49-F238E27FC236}">
              <a16:creationId xmlns:a16="http://schemas.microsoft.com/office/drawing/2014/main" id="{9686A8F0-05C2-43D0-AC24-73F60F62C078}"/>
            </a:ext>
          </a:extLst>
        </xdr:cNvPr>
        <xdr:cNvSpPr>
          <a:spLocks noChangeShapeType="1"/>
        </xdr:cNvSpPr>
      </xdr:nvSpPr>
      <xdr:spPr bwMode="auto">
        <a:xfrm>
          <a:off x="11258550" y="114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107749" name="Line 19">
          <a:extLst>
            <a:ext uri="{FF2B5EF4-FFF2-40B4-BE49-F238E27FC236}">
              <a16:creationId xmlns:a16="http://schemas.microsoft.com/office/drawing/2014/main" id="{60ECB45D-02A1-4C29-8658-9ACD9B5FB597}"/>
            </a:ext>
          </a:extLst>
        </xdr:cNvPr>
        <xdr:cNvSpPr>
          <a:spLocks noChangeShapeType="1"/>
        </xdr:cNvSpPr>
      </xdr:nvSpPr>
      <xdr:spPr bwMode="auto">
        <a:xfrm>
          <a:off x="11258550" y="114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142875</xdr:rowOff>
    </xdr:from>
    <xdr:to>
      <xdr:col>7</xdr:col>
      <xdr:colOff>0</xdr:colOff>
      <xdr:row>4</xdr:row>
      <xdr:rowOff>142875</xdr:rowOff>
    </xdr:to>
    <xdr:sp macro="" textlink="">
      <xdr:nvSpPr>
        <xdr:cNvPr id="16107750" name="Line 24">
          <a:extLst>
            <a:ext uri="{FF2B5EF4-FFF2-40B4-BE49-F238E27FC236}">
              <a16:creationId xmlns:a16="http://schemas.microsoft.com/office/drawing/2014/main" id="{A83AAACB-7933-4724-82DE-D251E8C52ABB}"/>
            </a:ext>
          </a:extLst>
        </xdr:cNvPr>
        <xdr:cNvSpPr>
          <a:spLocks noChangeShapeType="1"/>
        </xdr:cNvSpPr>
      </xdr:nvSpPr>
      <xdr:spPr bwMode="auto">
        <a:xfrm>
          <a:off x="11258550" y="128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0</xdr:rowOff>
    </xdr:from>
    <xdr:to>
      <xdr:col>3</xdr:col>
      <xdr:colOff>9525</xdr:colOff>
      <xdr:row>5</xdr:row>
      <xdr:rowOff>0</xdr:rowOff>
    </xdr:to>
    <xdr:sp macro="" textlink="">
      <xdr:nvSpPr>
        <xdr:cNvPr id="16107751" name="Line 25">
          <a:extLst>
            <a:ext uri="{FF2B5EF4-FFF2-40B4-BE49-F238E27FC236}">
              <a16:creationId xmlns:a16="http://schemas.microsoft.com/office/drawing/2014/main" id="{59BCB31D-651B-47D3-ABC1-540332611218}"/>
            </a:ext>
          </a:extLst>
        </xdr:cNvPr>
        <xdr:cNvSpPr>
          <a:spLocks noChangeShapeType="1"/>
        </xdr:cNvSpPr>
      </xdr:nvSpPr>
      <xdr:spPr bwMode="auto">
        <a:xfrm flipV="1">
          <a:off x="4572000" y="1333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257175</xdr:rowOff>
    </xdr:from>
    <xdr:to>
      <xdr:col>7</xdr:col>
      <xdr:colOff>0</xdr:colOff>
      <xdr:row>4</xdr:row>
      <xdr:rowOff>257175</xdr:rowOff>
    </xdr:to>
    <xdr:sp macro="" textlink="">
      <xdr:nvSpPr>
        <xdr:cNvPr id="16107752" name="Line 26">
          <a:extLst>
            <a:ext uri="{FF2B5EF4-FFF2-40B4-BE49-F238E27FC236}">
              <a16:creationId xmlns:a16="http://schemas.microsoft.com/office/drawing/2014/main" id="{2D48B898-1715-4EC1-9521-D667205A524D}"/>
            </a:ext>
          </a:extLst>
        </xdr:cNvPr>
        <xdr:cNvSpPr>
          <a:spLocks noChangeShapeType="1"/>
        </xdr:cNvSpPr>
      </xdr:nvSpPr>
      <xdr:spPr bwMode="auto">
        <a:xfrm>
          <a:off x="11258550" y="1333500"/>
          <a:ext cx="0" cy="0"/>
        </a:xfrm>
        <a:prstGeom prst="line">
          <a:avLst/>
        </a:prstGeom>
        <a:noFill/>
        <a:ln w="9525">
          <a:solidFill>
            <a:srgbClr val="8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990600</xdr:colOff>
      <xdr:row>4</xdr:row>
      <xdr:rowOff>266700</xdr:rowOff>
    </xdr:from>
    <xdr:to>
      <xdr:col>6</xdr:col>
      <xdr:colOff>704850</xdr:colOff>
      <xdr:row>4</xdr:row>
      <xdr:rowOff>361950</xdr:rowOff>
    </xdr:to>
    <xdr:sp macro="" textlink="">
      <xdr:nvSpPr>
        <xdr:cNvPr id="16107753" name="Line 28">
          <a:extLst>
            <a:ext uri="{FF2B5EF4-FFF2-40B4-BE49-F238E27FC236}">
              <a16:creationId xmlns:a16="http://schemas.microsoft.com/office/drawing/2014/main" id="{44A0A2CC-F3CF-4957-AD55-58DCEE9FFC4E}"/>
            </a:ext>
          </a:extLst>
        </xdr:cNvPr>
        <xdr:cNvSpPr>
          <a:spLocks noChangeShapeType="1"/>
        </xdr:cNvSpPr>
      </xdr:nvSpPr>
      <xdr:spPr bwMode="auto">
        <a:xfrm>
          <a:off x="11153775" y="1333500"/>
          <a:ext cx="0" cy="0"/>
        </a:xfrm>
        <a:prstGeom prst="line">
          <a:avLst/>
        </a:prstGeom>
        <a:noFill/>
        <a:ln w="9525">
          <a:solidFill>
            <a:srgbClr val="8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142875</xdr:rowOff>
    </xdr:from>
    <xdr:to>
      <xdr:col>6</xdr:col>
      <xdr:colOff>0</xdr:colOff>
      <xdr:row>5</xdr:row>
      <xdr:rowOff>142875</xdr:rowOff>
    </xdr:to>
    <xdr:sp macro="" textlink="">
      <xdr:nvSpPr>
        <xdr:cNvPr id="16107754" name="Line 29">
          <a:extLst>
            <a:ext uri="{FF2B5EF4-FFF2-40B4-BE49-F238E27FC236}">
              <a16:creationId xmlns:a16="http://schemas.microsoft.com/office/drawing/2014/main" id="{BE9A1165-12F4-4136-8357-DC7E58012680}"/>
            </a:ext>
          </a:extLst>
        </xdr:cNvPr>
        <xdr:cNvSpPr>
          <a:spLocks noChangeShapeType="1"/>
        </xdr:cNvSpPr>
      </xdr:nvSpPr>
      <xdr:spPr bwMode="auto">
        <a:xfrm>
          <a:off x="10163175" y="1476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990600</xdr:colOff>
      <xdr:row>5</xdr:row>
      <xdr:rowOff>266700</xdr:rowOff>
    </xdr:from>
    <xdr:to>
      <xdr:col>6</xdr:col>
      <xdr:colOff>704850</xdr:colOff>
      <xdr:row>5</xdr:row>
      <xdr:rowOff>361950</xdr:rowOff>
    </xdr:to>
    <xdr:sp macro="" textlink="">
      <xdr:nvSpPr>
        <xdr:cNvPr id="16107755" name="Line 33">
          <a:extLst>
            <a:ext uri="{FF2B5EF4-FFF2-40B4-BE49-F238E27FC236}">
              <a16:creationId xmlns:a16="http://schemas.microsoft.com/office/drawing/2014/main" id="{C59308D7-5383-4B95-A25A-D915FE00BC4F}"/>
            </a:ext>
          </a:extLst>
        </xdr:cNvPr>
        <xdr:cNvSpPr>
          <a:spLocks noChangeShapeType="1"/>
        </xdr:cNvSpPr>
      </xdr:nvSpPr>
      <xdr:spPr bwMode="auto">
        <a:xfrm>
          <a:off x="11153775" y="1543050"/>
          <a:ext cx="0" cy="0"/>
        </a:xfrm>
        <a:prstGeom prst="line">
          <a:avLst/>
        </a:prstGeom>
        <a:noFill/>
        <a:ln w="9525">
          <a:solidFill>
            <a:srgbClr val="8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</xdr:row>
      <xdr:rowOff>142875</xdr:rowOff>
    </xdr:from>
    <xdr:to>
      <xdr:col>5</xdr:col>
      <xdr:colOff>0</xdr:colOff>
      <xdr:row>5</xdr:row>
      <xdr:rowOff>142875</xdr:rowOff>
    </xdr:to>
    <xdr:sp macro="" textlink="">
      <xdr:nvSpPr>
        <xdr:cNvPr id="16107756" name="Line 29">
          <a:extLst>
            <a:ext uri="{FF2B5EF4-FFF2-40B4-BE49-F238E27FC236}">
              <a16:creationId xmlns:a16="http://schemas.microsoft.com/office/drawing/2014/main" id="{6D608454-8EE4-47DD-8CD6-63E914B0CD29}"/>
            </a:ext>
          </a:extLst>
        </xdr:cNvPr>
        <xdr:cNvSpPr>
          <a:spLocks noChangeShapeType="1"/>
        </xdr:cNvSpPr>
      </xdr:nvSpPr>
      <xdr:spPr bwMode="auto">
        <a:xfrm>
          <a:off x="7924800" y="1476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16145440" name="Rectangle 1">
          <a:extLst>
            <a:ext uri="{FF2B5EF4-FFF2-40B4-BE49-F238E27FC236}">
              <a16:creationId xmlns:a16="http://schemas.microsoft.com/office/drawing/2014/main" id="{D8798FBF-71F8-4FE9-9B1C-C0F2154754F1}"/>
            </a:ext>
          </a:extLst>
        </xdr:cNvPr>
        <xdr:cNvSpPr>
          <a:spLocks noChangeArrowheads="1"/>
        </xdr:cNvSpPr>
      </xdr:nvSpPr>
      <xdr:spPr bwMode="auto">
        <a:xfrm>
          <a:off x="180975" y="0"/>
          <a:ext cx="409575" cy="0"/>
        </a:xfrm>
        <a:prstGeom prst="rect">
          <a:avLst/>
        </a:prstGeom>
        <a:noFill/>
        <a:ln w="5715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0</xdr:row>
      <xdr:rowOff>0</xdr:rowOff>
    </xdr:from>
    <xdr:to>
      <xdr:col>2</xdr:col>
      <xdr:colOff>0</xdr:colOff>
      <xdr:row>0</xdr:row>
      <xdr:rowOff>0</xdr:rowOff>
    </xdr:to>
    <xdr:pic>
      <xdr:nvPicPr>
        <xdr:cNvPr id="16145441" name="Picture 2">
          <a:extLst>
            <a:ext uri="{FF2B5EF4-FFF2-40B4-BE49-F238E27FC236}">
              <a16:creationId xmlns:a16="http://schemas.microsoft.com/office/drawing/2014/main" id="{5079D05C-0208-49A6-A43E-077C5605F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0</xdr:row>
      <xdr:rowOff>0</xdr:rowOff>
    </xdr:from>
    <xdr:to>
      <xdr:col>2</xdr:col>
      <xdr:colOff>19050</xdr:colOff>
      <xdr:row>0</xdr:row>
      <xdr:rowOff>0</xdr:rowOff>
    </xdr:to>
    <xdr:sp macro="" textlink="">
      <xdr:nvSpPr>
        <xdr:cNvPr id="16145442" name="Rectangle 32">
          <a:extLst>
            <a:ext uri="{FF2B5EF4-FFF2-40B4-BE49-F238E27FC236}">
              <a16:creationId xmlns:a16="http://schemas.microsoft.com/office/drawing/2014/main" id="{DB2597ED-C866-4FF2-8F2F-8360DC33D826}"/>
            </a:ext>
          </a:extLst>
        </xdr:cNvPr>
        <xdr:cNvSpPr>
          <a:spLocks noChangeArrowheads="1"/>
        </xdr:cNvSpPr>
      </xdr:nvSpPr>
      <xdr:spPr bwMode="auto">
        <a:xfrm>
          <a:off x="180975" y="0"/>
          <a:ext cx="1733550" cy="0"/>
        </a:xfrm>
        <a:prstGeom prst="rect">
          <a:avLst/>
        </a:prstGeom>
        <a:noFill/>
        <a:ln w="5715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6145443" name="Picture 33">
          <a:extLst>
            <a:ext uri="{FF2B5EF4-FFF2-40B4-BE49-F238E27FC236}">
              <a16:creationId xmlns:a16="http://schemas.microsoft.com/office/drawing/2014/main" id="{783015E1-F9BD-4783-8597-2C98A2365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1819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5</xdr:row>
      <xdr:rowOff>0</xdr:rowOff>
    </xdr:from>
    <xdr:to>
      <xdr:col>2</xdr:col>
      <xdr:colOff>400084</xdr:colOff>
      <xdr:row>5</xdr:row>
      <xdr:rowOff>0</xdr:rowOff>
    </xdr:to>
    <xdr:sp macro="" textlink="">
      <xdr:nvSpPr>
        <xdr:cNvPr id="19491" name="Text Box 35">
          <a:extLst>
            <a:ext uri="{FF2B5EF4-FFF2-40B4-BE49-F238E27FC236}">
              <a16:creationId xmlns:a16="http://schemas.microsoft.com/office/drawing/2014/main" id="{E7881508-C4F1-4D1D-8399-248AC373E3C3}"/>
            </a:ext>
          </a:extLst>
        </xdr:cNvPr>
        <xdr:cNvSpPr txBox="1">
          <a:spLocks noChangeArrowheads="1"/>
        </xdr:cNvSpPr>
      </xdr:nvSpPr>
      <xdr:spPr bwMode="auto">
        <a:xfrm>
          <a:off x="28575" y="1333500"/>
          <a:ext cx="1962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500" b="0" i="0" strike="noStrike">
              <a:solidFill>
                <a:srgbClr val="000000"/>
              </a:solidFill>
              <a:latin typeface="Arial"/>
              <a:cs typeface="Arial"/>
            </a:rPr>
            <a:t>WAN HAI 205                     N 258</a:t>
          </a:r>
        </a:p>
      </xdr:txBody>
    </xdr:sp>
    <xdr:clientData/>
  </xdr:twoCellAnchor>
  <xdr:twoCellAnchor>
    <xdr:from>
      <xdr:col>0</xdr:col>
      <xdr:colOff>28575</xdr:colOff>
      <xdr:row>5</xdr:row>
      <xdr:rowOff>0</xdr:rowOff>
    </xdr:from>
    <xdr:to>
      <xdr:col>2</xdr:col>
      <xdr:colOff>400084</xdr:colOff>
      <xdr:row>5</xdr:row>
      <xdr:rowOff>0</xdr:rowOff>
    </xdr:to>
    <xdr:sp macro="" textlink="">
      <xdr:nvSpPr>
        <xdr:cNvPr id="10" name="Text Box 35">
          <a:extLst>
            <a:ext uri="{FF2B5EF4-FFF2-40B4-BE49-F238E27FC236}">
              <a16:creationId xmlns:a16="http://schemas.microsoft.com/office/drawing/2014/main" id="{3F27E989-0AEB-4AD9-AC36-AB142CE95571}"/>
            </a:ext>
          </a:extLst>
        </xdr:cNvPr>
        <xdr:cNvSpPr txBox="1">
          <a:spLocks noChangeArrowheads="1"/>
        </xdr:cNvSpPr>
      </xdr:nvSpPr>
      <xdr:spPr bwMode="auto">
        <a:xfrm>
          <a:off x="28575" y="1409700"/>
          <a:ext cx="1962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500" b="0" i="0" strike="noStrike">
              <a:solidFill>
                <a:srgbClr val="000000"/>
              </a:solidFill>
              <a:latin typeface="Arial"/>
              <a:cs typeface="Arial"/>
            </a:rPr>
            <a:t>WAN HAI 205                     N 258</a:t>
          </a:r>
        </a:p>
      </xdr:txBody>
    </xdr:sp>
    <xdr:clientData/>
  </xdr:twoCellAnchor>
  <xdr:twoCellAnchor>
    <xdr:from>
      <xdr:col>0</xdr:col>
      <xdr:colOff>28575</xdr:colOff>
      <xdr:row>5</xdr:row>
      <xdr:rowOff>0</xdr:rowOff>
    </xdr:from>
    <xdr:to>
      <xdr:col>2</xdr:col>
      <xdr:colOff>400084</xdr:colOff>
      <xdr:row>5</xdr:row>
      <xdr:rowOff>0</xdr:rowOff>
    </xdr:to>
    <xdr:sp macro="" textlink="">
      <xdr:nvSpPr>
        <xdr:cNvPr id="14" name="Text Box 35">
          <a:extLst>
            <a:ext uri="{FF2B5EF4-FFF2-40B4-BE49-F238E27FC236}">
              <a16:creationId xmlns:a16="http://schemas.microsoft.com/office/drawing/2014/main" id="{ADA766CC-6C0B-40AA-A95A-2958504E88CD}"/>
            </a:ext>
          </a:extLst>
        </xdr:cNvPr>
        <xdr:cNvSpPr txBox="1">
          <a:spLocks noChangeArrowheads="1"/>
        </xdr:cNvSpPr>
      </xdr:nvSpPr>
      <xdr:spPr bwMode="auto">
        <a:xfrm>
          <a:off x="28575" y="1409700"/>
          <a:ext cx="1962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500" b="0" i="0" strike="noStrike">
              <a:solidFill>
                <a:srgbClr val="000000"/>
              </a:solidFill>
              <a:latin typeface="Arial"/>
              <a:cs typeface="Arial"/>
            </a:rPr>
            <a:t>WAN HAI 205                     N 258</a:t>
          </a:r>
        </a:p>
      </xdr:txBody>
    </xdr:sp>
    <xdr:clientData/>
  </xdr:twoCellAnchor>
  <xdr:twoCellAnchor>
    <xdr:from>
      <xdr:col>0</xdr:col>
      <xdr:colOff>28575</xdr:colOff>
      <xdr:row>5</xdr:row>
      <xdr:rowOff>0</xdr:rowOff>
    </xdr:from>
    <xdr:to>
      <xdr:col>2</xdr:col>
      <xdr:colOff>400084</xdr:colOff>
      <xdr:row>5</xdr:row>
      <xdr:rowOff>0</xdr:rowOff>
    </xdr:to>
    <xdr:sp macro="" textlink="">
      <xdr:nvSpPr>
        <xdr:cNvPr id="9" name="Text Box 35">
          <a:extLst>
            <a:ext uri="{FF2B5EF4-FFF2-40B4-BE49-F238E27FC236}">
              <a16:creationId xmlns:a16="http://schemas.microsoft.com/office/drawing/2014/main" id="{75F10EEF-4C7C-405B-B3DF-75133767B1EF}"/>
            </a:ext>
          </a:extLst>
        </xdr:cNvPr>
        <xdr:cNvSpPr txBox="1">
          <a:spLocks noChangeArrowheads="1"/>
        </xdr:cNvSpPr>
      </xdr:nvSpPr>
      <xdr:spPr bwMode="auto">
        <a:xfrm>
          <a:off x="28575" y="1295400"/>
          <a:ext cx="169548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500" b="0" i="0" strike="noStrike">
              <a:solidFill>
                <a:srgbClr val="000000"/>
              </a:solidFill>
              <a:latin typeface="Arial"/>
              <a:cs typeface="Arial"/>
            </a:rPr>
            <a:t>WAN HAI 205                     N 258</a:t>
          </a:r>
        </a:p>
      </xdr:txBody>
    </xdr:sp>
    <xdr:clientData/>
  </xdr:twoCellAnchor>
  <xdr:twoCellAnchor>
    <xdr:from>
      <xdr:col>0</xdr:col>
      <xdr:colOff>28575</xdr:colOff>
      <xdr:row>5</xdr:row>
      <xdr:rowOff>0</xdr:rowOff>
    </xdr:from>
    <xdr:to>
      <xdr:col>2</xdr:col>
      <xdr:colOff>400084</xdr:colOff>
      <xdr:row>5</xdr:row>
      <xdr:rowOff>0</xdr:rowOff>
    </xdr:to>
    <xdr:sp macro="" textlink="">
      <xdr:nvSpPr>
        <xdr:cNvPr id="11" name="Text Box 35">
          <a:extLst>
            <a:ext uri="{FF2B5EF4-FFF2-40B4-BE49-F238E27FC236}">
              <a16:creationId xmlns:a16="http://schemas.microsoft.com/office/drawing/2014/main" id="{18F0FE31-29AC-438E-9C77-B75E846D36AA}"/>
            </a:ext>
          </a:extLst>
        </xdr:cNvPr>
        <xdr:cNvSpPr txBox="1">
          <a:spLocks noChangeArrowheads="1"/>
        </xdr:cNvSpPr>
      </xdr:nvSpPr>
      <xdr:spPr bwMode="auto">
        <a:xfrm>
          <a:off x="28575" y="1295400"/>
          <a:ext cx="169548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500" b="0" i="0" strike="noStrike">
              <a:solidFill>
                <a:srgbClr val="000000"/>
              </a:solidFill>
              <a:latin typeface="Arial"/>
              <a:cs typeface="Arial"/>
            </a:rPr>
            <a:t>WAN HAI 205                     N 258</a:t>
          </a:r>
        </a:p>
      </xdr:txBody>
    </xdr:sp>
    <xdr:clientData/>
  </xdr:twoCellAnchor>
  <xdr:twoCellAnchor>
    <xdr:from>
      <xdr:col>0</xdr:col>
      <xdr:colOff>28575</xdr:colOff>
      <xdr:row>5</xdr:row>
      <xdr:rowOff>0</xdr:rowOff>
    </xdr:from>
    <xdr:to>
      <xdr:col>2</xdr:col>
      <xdr:colOff>400084</xdr:colOff>
      <xdr:row>5</xdr:row>
      <xdr:rowOff>0</xdr:rowOff>
    </xdr:to>
    <xdr:sp macro="" textlink="">
      <xdr:nvSpPr>
        <xdr:cNvPr id="12" name="Text Box 35">
          <a:extLst>
            <a:ext uri="{FF2B5EF4-FFF2-40B4-BE49-F238E27FC236}">
              <a16:creationId xmlns:a16="http://schemas.microsoft.com/office/drawing/2014/main" id="{CFE6CC63-A92A-4CEE-BB31-EC60F57CBF6E}"/>
            </a:ext>
          </a:extLst>
        </xdr:cNvPr>
        <xdr:cNvSpPr txBox="1">
          <a:spLocks noChangeArrowheads="1"/>
        </xdr:cNvSpPr>
      </xdr:nvSpPr>
      <xdr:spPr bwMode="auto">
        <a:xfrm>
          <a:off x="28575" y="1295400"/>
          <a:ext cx="169548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500" b="0" i="0" strike="noStrike">
              <a:solidFill>
                <a:srgbClr val="000000"/>
              </a:solidFill>
              <a:latin typeface="Arial"/>
              <a:cs typeface="Arial"/>
            </a:rPr>
            <a:t>WAN HAI 205                     N 258</a:t>
          </a:r>
        </a:p>
      </xdr:txBody>
    </xdr:sp>
    <xdr:clientData/>
  </xdr:twoCellAnchor>
  <xdr:twoCellAnchor>
    <xdr:from>
      <xdr:col>20</xdr:col>
      <xdr:colOff>0</xdr:colOff>
      <xdr:row>4</xdr:row>
      <xdr:rowOff>142875</xdr:rowOff>
    </xdr:from>
    <xdr:to>
      <xdr:col>20</xdr:col>
      <xdr:colOff>0</xdr:colOff>
      <xdr:row>4</xdr:row>
      <xdr:rowOff>142875</xdr:rowOff>
    </xdr:to>
    <xdr:sp macro="" textlink="">
      <xdr:nvSpPr>
        <xdr:cNvPr id="16145450" name="Line 29">
          <a:extLst>
            <a:ext uri="{FF2B5EF4-FFF2-40B4-BE49-F238E27FC236}">
              <a16:creationId xmlns:a16="http://schemas.microsoft.com/office/drawing/2014/main" id="{E00AE6C2-2B0C-48F8-81FE-ADF22DA7C08F}"/>
            </a:ext>
          </a:extLst>
        </xdr:cNvPr>
        <xdr:cNvSpPr>
          <a:spLocks noChangeShapeType="1"/>
        </xdr:cNvSpPr>
      </xdr:nvSpPr>
      <xdr:spPr bwMode="auto">
        <a:xfrm>
          <a:off x="11010900" y="123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433" name="Rectangle 1">
          <a:extLst>
            <a:ext uri="{FF2B5EF4-FFF2-40B4-BE49-F238E27FC236}">
              <a16:creationId xmlns:a16="http://schemas.microsoft.com/office/drawing/2014/main" id="{D42D2D2B-A8BC-488F-9C8B-3CFDBA4F2FA8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434" name="Rectangle 2">
          <a:extLst>
            <a:ext uri="{FF2B5EF4-FFF2-40B4-BE49-F238E27FC236}">
              <a16:creationId xmlns:a16="http://schemas.microsoft.com/office/drawing/2014/main" id="{597197B1-9279-44B6-BBF2-7D4723BC58F9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435" name="Rectangle 3">
          <a:extLst>
            <a:ext uri="{FF2B5EF4-FFF2-40B4-BE49-F238E27FC236}">
              <a16:creationId xmlns:a16="http://schemas.microsoft.com/office/drawing/2014/main" id="{E1B26A4B-684D-4854-9880-7A1FE4F8C248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36" name="Rectangle 4">
          <a:extLst>
            <a:ext uri="{FF2B5EF4-FFF2-40B4-BE49-F238E27FC236}">
              <a16:creationId xmlns:a16="http://schemas.microsoft.com/office/drawing/2014/main" id="{1CEB14E5-2FC2-4874-9C70-38E69C5B7A7C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37" name="Rectangle 5">
          <a:extLst>
            <a:ext uri="{FF2B5EF4-FFF2-40B4-BE49-F238E27FC236}">
              <a16:creationId xmlns:a16="http://schemas.microsoft.com/office/drawing/2014/main" id="{2E094164-6F6E-4A24-91A5-F913760A047F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38" name="Rectangle 6">
          <a:extLst>
            <a:ext uri="{FF2B5EF4-FFF2-40B4-BE49-F238E27FC236}">
              <a16:creationId xmlns:a16="http://schemas.microsoft.com/office/drawing/2014/main" id="{34A1CBAC-BF92-4601-B366-9420F3411068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39" name="Rectangle 7">
          <a:extLst>
            <a:ext uri="{FF2B5EF4-FFF2-40B4-BE49-F238E27FC236}">
              <a16:creationId xmlns:a16="http://schemas.microsoft.com/office/drawing/2014/main" id="{C27EF6E6-0659-450B-83A3-4FEDD60382B1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40" name="Rectangle 8">
          <a:extLst>
            <a:ext uri="{FF2B5EF4-FFF2-40B4-BE49-F238E27FC236}">
              <a16:creationId xmlns:a16="http://schemas.microsoft.com/office/drawing/2014/main" id="{64133D6C-DA39-495F-980A-2B858266453B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41" name="Rectangle 9">
          <a:extLst>
            <a:ext uri="{FF2B5EF4-FFF2-40B4-BE49-F238E27FC236}">
              <a16:creationId xmlns:a16="http://schemas.microsoft.com/office/drawing/2014/main" id="{C19FA447-90F1-409B-9A98-1F36032B8063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42" name="Rectangle 10">
          <a:extLst>
            <a:ext uri="{FF2B5EF4-FFF2-40B4-BE49-F238E27FC236}">
              <a16:creationId xmlns:a16="http://schemas.microsoft.com/office/drawing/2014/main" id="{3A8CDD46-EAAD-4BEE-9EB7-FA0018B9E57D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43" name="Rectangle 11">
          <a:extLst>
            <a:ext uri="{FF2B5EF4-FFF2-40B4-BE49-F238E27FC236}">
              <a16:creationId xmlns:a16="http://schemas.microsoft.com/office/drawing/2014/main" id="{856ADE88-8F76-4B44-8F4E-66B96F40978B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44" name="Rectangle 12">
          <a:extLst>
            <a:ext uri="{FF2B5EF4-FFF2-40B4-BE49-F238E27FC236}">
              <a16:creationId xmlns:a16="http://schemas.microsoft.com/office/drawing/2014/main" id="{2D4520A5-FCA8-483A-B2FC-0885F9E09916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45" name="Rectangle 13">
          <a:extLst>
            <a:ext uri="{FF2B5EF4-FFF2-40B4-BE49-F238E27FC236}">
              <a16:creationId xmlns:a16="http://schemas.microsoft.com/office/drawing/2014/main" id="{D7CBF532-8CE0-445B-87DC-083B91917C42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46" name="Rectangle 14">
          <a:extLst>
            <a:ext uri="{FF2B5EF4-FFF2-40B4-BE49-F238E27FC236}">
              <a16:creationId xmlns:a16="http://schemas.microsoft.com/office/drawing/2014/main" id="{4F0EC018-7902-4AD2-89C9-0DA9D376417D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47" name="Rectangle 15">
          <a:extLst>
            <a:ext uri="{FF2B5EF4-FFF2-40B4-BE49-F238E27FC236}">
              <a16:creationId xmlns:a16="http://schemas.microsoft.com/office/drawing/2014/main" id="{48C6F8B5-B4A1-473C-BB6A-78D6996E784A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48" name="Rectangle 16">
          <a:extLst>
            <a:ext uri="{FF2B5EF4-FFF2-40B4-BE49-F238E27FC236}">
              <a16:creationId xmlns:a16="http://schemas.microsoft.com/office/drawing/2014/main" id="{36BABD76-3C6D-4D1F-B1F3-73E82B896C34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49" name="Rectangle 17">
          <a:extLst>
            <a:ext uri="{FF2B5EF4-FFF2-40B4-BE49-F238E27FC236}">
              <a16:creationId xmlns:a16="http://schemas.microsoft.com/office/drawing/2014/main" id="{909C22C0-7752-4F83-AE79-1F5459135D5A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50" name="Rectangle 18">
          <a:extLst>
            <a:ext uri="{FF2B5EF4-FFF2-40B4-BE49-F238E27FC236}">
              <a16:creationId xmlns:a16="http://schemas.microsoft.com/office/drawing/2014/main" id="{2EA26942-ABFD-4ECB-9531-A2E5F450B29A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51" name="Rectangle 19">
          <a:extLst>
            <a:ext uri="{FF2B5EF4-FFF2-40B4-BE49-F238E27FC236}">
              <a16:creationId xmlns:a16="http://schemas.microsoft.com/office/drawing/2014/main" id="{D528C5E7-5DCD-4034-B2FB-EF053720B40D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52" name="Rectangle 20">
          <a:extLst>
            <a:ext uri="{FF2B5EF4-FFF2-40B4-BE49-F238E27FC236}">
              <a16:creationId xmlns:a16="http://schemas.microsoft.com/office/drawing/2014/main" id="{7D63BB67-A512-41D7-AB68-278557097B77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53" name="Rectangle 21">
          <a:extLst>
            <a:ext uri="{FF2B5EF4-FFF2-40B4-BE49-F238E27FC236}">
              <a16:creationId xmlns:a16="http://schemas.microsoft.com/office/drawing/2014/main" id="{71F35BEB-F6FD-46BF-8CEA-854FF9292539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54" name="Rectangle 22">
          <a:extLst>
            <a:ext uri="{FF2B5EF4-FFF2-40B4-BE49-F238E27FC236}">
              <a16:creationId xmlns:a16="http://schemas.microsoft.com/office/drawing/2014/main" id="{E72C048C-B736-4A92-84E2-B70A04BF2F87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55" name="Rectangle 23">
          <a:extLst>
            <a:ext uri="{FF2B5EF4-FFF2-40B4-BE49-F238E27FC236}">
              <a16:creationId xmlns:a16="http://schemas.microsoft.com/office/drawing/2014/main" id="{8CF37EF4-88F9-4309-87BD-86E7DC8BA1E6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56" name="Rectangle 24">
          <a:extLst>
            <a:ext uri="{FF2B5EF4-FFF2-40B4-BE49-F238E27FC236}">
              <a16:creationId xmlns:a16="http://schemas.microsoft.com/office/drawing/2014/main" id="{29C5CB04-EBEA-4665-99C0-E9D407C186F3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57" name="Rectangle 25">
          <a:extLst>
            <a:ext uri="{FF2B5EF4-FFF2-40B4-BE49-F238E27FC236}">
              <a16:creationId xmlns:a16="http://schemas.microsoft.com/office/drawing/2014/main" id="{2BC38231-2FC9-43BE-84DA-380F407E4DD4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58" name="Rectangle 26">
          <a:extLst>
            <a:ext uri="{FF2B5EF4-FFF2-40B4-BE49-F238E27FC236}">
              <a16:creationId xmlns:a16="http://schemas.microsoft.com/office/drawing/2014/main" id="{72971473-3F6F-4B56-A749-42D43E1A322B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59" name="Rectangle 27">
          <a:extLst>
            <a:ext uri="{FF2B5EF4-FFF2-40B4-BE49-F238E27FC236}">
              <a16:creationId xmlns:a16="http://schemas.microsoft.com/office/drawing/2014/main" id="{C4F60738-5060-47D9-B3C3-8D80647690D3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60" name="Rectangle 28">
          <a:extLst>
            <a:ext uri="{FF2B5EF4-FFF2-40B4-BE49-F238E27FC236}">
              <a16:creationId xmlns:a16="http://schemas.microsoft.com/office/drawing/2014/main" id="{8A0BD6B5-F9CF-427B-9023-1D169723921E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61" name="Rectangle 29">
          <a:extLst>
            <a:ext uri="{FF2B5EF4-FFF2-40B4-BE49-F238E27FC236}">
              <a16:creationId xmlns:a16="http://schemas.microsoft.com/office/drawing/2014/main" id="{ED84FD87-0944-4EE9-8522-EEA5D9E70BF8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62" name="Rectangle 30">
          <a:extLst>
            <a:ext uri="{FF2B5EF4-FFF2-40B4-BE49-F238E27FC236}">
              <a16:creationId xmlns:a16="http://schemas.microsoft.com/office/drawing/2014/main" id="{6E7FB0B9-D901-4421-BAB2-A60A409A8D37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63" name="Rectangle 31">
          <a:extLst>
            <a:ext uri="{FF2B5EF4-FFF2-40B4-BE49-F238E27FC236}">
              <a16:creationId xmlns:a16="http://schemas.microsoft.com/office/drawing/2014/main" id="{84E2D864-8CFD-42AE-9B4A-1AFF073857D8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64" name="Rectangle 32">
          <a:extLst>
            <a:ext uri="{FF2B5EF4-FFF2-40B4-BE49-F238E27FC236}">
              <a16:creationId xmlns:a16="http://schemas.microsoft.com/office/drawing/2014/main" id="{DAC806C0-4E2C-45B6-A737-0CA604CEB697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65" name="Rectangle 33">
          <a:extLst>
            <a:ext uri="{FF2B5EF4-FFF2-40B4-BE49-F238E27FC236}">
              <a16:creationId xmlns:a16="http://schemas.microsoft.com/office/drawing/2014/main" id="{035E8AF0-5817-403B-831E-2596FACB72DC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466" name="Rectangle 34">
          <a:extLst>
            <a:ext uri="{FF2B5EF4-FFF2-40B4-BE49-F238E27FC236}">
              <a16:creationId xmlns:a16="http://schemas.microsoft.com/office/drawing/2014/main" id="{87635CB0-72D9-4B1C-8405-DA79D5DE2FA0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467" name="Rectangle 35">
          <a:extLst>
            <a:ext uri="{FF2B5EF4-FFF2-40B4-BE49-F238E27FC236}">
              <a16:creationId xmlns:a16="http://schemas.microsoft.com/office/drawing/2014/main" id="{33C89F52-9E8A-4249-BAB0-81B67701A2CE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468" name="Rectangle 36">
          <a:extLst>
            <a:ext uri="{FF2B5EF4-FFF2-40B4-BE49-F238E27FC236}">
              <a16:creationId xmlns:a16="http://schemas.microsoft.com/office/drawing/2014/main" id="{E64E8F10-3D12-4F90-A769-88395B0E7A36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69" name="Rectangle 37">
          <a:extLst>
            <a:ext uri="{FF2B5EF4-FFF2-40B4-BE49-F238E27FC236}">
              <a16:creationId xmlns:a16="http://schemas.microsoft.com/office/drawing/2014/main" id="{195F5013-0BE6-439C-AC44-6C6DD3649D33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70" name="Rectangle 38">
          <a:extLst>
            <a:ext uri="{FF2B5EF4-FFF2-40B4-BE49-F238E27FC236}">
              <a16:creationId xmlns:a16="http://schemas.microsoft.com/office/drawing/2014/main" id="{147FB9B5-36B6-4A42-8400-6A4E2534ECA4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71" name="Rectangle 39">
          <a:extLst>
            <a:ext uri="{FF2B5EF4-FFF2-40B4-BE49-F238E27FC236}">
              <a16:creationId xmlns:a16="http://schemas.microsoft.com/office/drawing/2014/main" id="{EA8A6056-2497-44A6-A9A3-3EA40E3A1F1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72" name="Rectangle 40">
          <a:extLst>
            <a:ext uri="{FF2B5EF4-FFF2-40B4-BE49-F238E27FC236}">
              <a16:creationId xmlns:a16="http://schemas.microsoft.com/office/drawing/2014/main" id="{DA4726B9-EE33-4CE0-AD36-A1F300CD2287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73" name="Rectangle 41">
          <a:extLst>
            <a:ext uri="{FF2B5EF4-FFF2-40B4-BE49-F238E27FC236}">
              <a16:creationId xmlns:a16="http://schemas.microsoft.com/office/drawing/2014/main" id="{1F90250D-C226-488C-9FDC-A819A81D0BCD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74" name="Rectangle 42">
          <a:extLst>
            <a:ext uri="{FF2B5EF4-FFF2-40B4-BE49-F238E27FC236}">
              <a16:creationId xmlns:a16="http://schemas.microsoft.com/office/drawing/2014/main" id="{CB01F298-5CB7-4A9A-BC9E-DF1DE5DF4ADF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476" name="Rectangle 44">
          <a:extLst>
            <a:ext uri="{FF2B5EF4-FFF2-40B4-BE49-F238E27FC236}">
              <a16:creationId xmlns:a16="http://schemas.microsoft.com/office/drawing/2014/main" id="{170D1F90-8E30-4A98-B5B4-F6DEB69ED96B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477" name="Rectangle 45">
          <a:extLst>
            <a:ext uri="{FF2B5EF4-FFF2-40B4-BE49-F238E27FC236}">
              <a16:creationId xmlns:a16="http://schemas.microsoft.com/office/drawing/2014/main" id="{75CB5F08-83E2-45E9-81C2-054ED282237E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478" name="Rectangle 46">
          <a:extLst>
            <a:ext uri="{FF2B5EF4-FFF2-40B4-BE49-F238E27FC236}">
              <a16:creationId xmlns:a16="http://schemas.microsoft.com/office/drawing/2014/main" id="{0222CC7A-0E9A-4D23-A58A-7674D79E5606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79" name="Rectangle 47">
          <a:extLst>
            <a:ext uri="{FF2B5EF4-FFF2-40B4-BE49-F238E27FC236}">
              <a16:creationId xmlns:a16="http://schemas.microsoft.com/office/drawing/2014/main" id="{1858E80A-2005-4CB0-80A9-60F3E6D3B354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80" name="Rectangle 48">
          <a:extLst>
            <a:ext uri="{FF2B5EF4-FFF2-40B4-BE49-F238E27FC236}">
              <a16:creationId xmlns:a16="http://schemas.microsoft.com/office/drawing/2014/main" id="{FF51DC0D-FC7B-4E67-A9F5-D76CB9930A97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81" name="Rectangle 49">
          <a:extLst>
            <a:ext uri="{FF2B5EF4-FFF2-40B4-BE49-F238E27FC236}">
              <a16:creationId xmlns:a16="http://schemas.microsoft.com/office/drawing/2014/main" id="{B43B958E-D080-4FAD-B3EA-970C41C28EA1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82" name="Rectangle 50">
          <a:extLst>
            <a:ext uri="{FF2B5EF4-FFF2-40B4-BE49-F238E27FC236}">
              <a16:creationId xmlns:a16="http://schemas.microsoft.com/office/drawing/2014/main" id="{755E1EA9-5B9E-4EF0-8F75-2EC3C6B05A4E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83" name="Rectangle 51">
          <a:extLst>
            <a:ext uri="{FF2B5EF4-FFF2-40B4-BE49-F238E27FC236}">
              <a16:creationId xmlns:a16="http://schemas.microsoft.com/office/drawing/2014/main" id="{46A24C67-7CD2-489E-9339-AEC4EE36AFC3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84" name="Rectangle 52">
          <a:extLst>
            <a:ext uri="{FF2B5EF4-FFF2-40B4-BE49-F238E27FC236}">
              <a16:creationId xmlns:a16="http://schemas.microsoft.com/office/drawing/2014/main" id="{511EBE22-335F-43D1-8022-E6D24901954C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85" name="Rectangle 53">
          <a:extLst>
            <a:ext uri="{FF2B5EF4-FFF2-40B4-BE49-F238E27FC236}">
              <a16:creationId xmlns:a16="http://schemas.microsoft.com/office/drawing/2014/main" id="{75D4E508-50EB-4974-8100-7572127939E7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86" name="Rectangle 54">
          <a:extLst>
            <a:ext uri="{FF2B5EF4-FFF2-40B4-BE49-F238E27FC236}">
              <a16:creationId xmlns:a16="http://schemas.microsoft.com/office/drawing/2014/main" id="{A7D9D9F8-C947-480D-925A-F8B2BE84119D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87" name="Rectangle 55">
          <a:extLst>
            <a:ext uri="{FF2B5EF4-FFF2-40B4-BE49-F238E27FC236}">
              <a16:creationId xmlns:a16="http://schemas.microsoft.com/office/drawing/2014/main" id="{11EF6E73-FC3F-4DC5-9CDD-F942614C3C77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88" name="Rectangle 56">
          <a:extLst>
            <a:ext uri="{FF2B5EF4-FFF2-40B4-BE49-F238E27FC236}">
              <a16:creationId xmlns:a16="http://schemas.microsoft.com/office/drawing/2014/main" id="{096E22BA-0122-4783-9AD1-E1D1616BB752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89" name="Rectangle 57">
          <a:extLst>
            <a:ext uri="{FF2B5EF4-FFF2-40B4-BE49-F238E27FC236}">
              <a16:creationId xmlns:a16="http://schemas.microsoft.com/office/drawing/2014/main" id="{5E642B6B-EC84-40D5-A74B-3CD1BC910E49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490" name="Rectangle 58">
          <a:extLst>
            <a:ext uri="{FF2B5EF4-FFF2-40B4-BE49-F238E27FC236}">
              <a16:creationId xmlns:a16="http://schemas.microsoft.com/office/drawing/2014/main" id="{307E9A54-97CF-4F48-BBAD-D839373B188A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491" name="Rectangle 59">
          <a:extLst>
            <a:ext uri="{FF2B5EF4-FFF2-40B4-BE49-F238E27FC236}">
              <a16:creationId xmlns:a16="http://schemas.microsoft.com/office/drawing/2014/main" id="{2F9D7416-0A5F-41D6-B4A4-7AE53C56DE4C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492" name="Rectangle 60">
          <a:extLst>
            <a:ext uri="{FF2B5EF4-FFF2-40B4-BE49-F238E27FC236}">
              <a16:creationId xmlns:a16="http://schemas.microsoft.com/office/drawing/2014/main" id="{22FA7BBC-F0F1-47FF-8E94-6723BFC2FEED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493" name="Rectangle 61">
          <a:extLst>
            <a:ext uri="{FF2B5EF4-FFF2-40B4-BE49-F238E27FC236}">
              <a16:creationId xmlns:a16="http://schemas.microsoft.com/office/drawing/2014/main" id="{8C9086B0-CDF3-4363-84BB-05C44B12FA54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03" name="Rectangle 71">
          <a:extLst>
            <a:ext uri="{FF2B5EF4-FFF2-40B4-BE49-F238E27FC236}">
              <a16:creationId xmlns:a16="http://schemas.microsoft.com/office/drawing/2014/main" id="{691A4C2D-95AB-4483-864B-B2B9ACAB46B4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04" name="Rectangle 72">
          <a:extLst>
            <a:ext uri="{FF2B5EF4-FFF2-40B4-BE49-F238E27FC236}">
              <a16:creationId xmlns:a16="http://schemas.microsoft.com/office/drawing/2014/main" id="{BC025975-6436-4B28-9CB6-541492EBA472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05" name="Rectangle 73">
          <a:extLst>
            <a:ext uri="{FF2B5EF4-FFF2-40B4-BE49-F238E27FC236}">
              <a16:creationId xmlns:a16="http://schemas.microsoft.com/office/drawing/2014/main" id="{87168A19-BA42-44B5-8A1F-B9EC07162465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06" name="Rectangle 74">
          <a:extLst>
            <a:ext uri="{FF2B5EF4-FFF2-40B4-BE49-F238E27FC236}">
              <a16:creationId xmlns:a16="http://schemas.microsoft.com/office/drawing/2014/main" id="{A722CE8C-64E6-4501-9FD4-6FC0466782AA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07" name="Rectangle 75">
          <a:extLst>
            <a:ext uri="{FF2B5EF4-FFF2-40B4-BE49-F238E27FC236}">
              <a16:creationId xmlns:a16="http://schemas.microsoft.com/office/drawing/2014/main" id="{E1FB1470-52E6-4BB0-A22E-CC7A1899C648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08" name="Rectangle 76">
          <a:extLst>
            <a:ext uri="{FF2B5EF4-FFF2-40B4-BE49-F238E27FC236}">
              <a16:creationId xmlns:a16="http://schemas.microsoft.com/office/drawing/2014/main" id="{5F390756-56E3-4CF4-BFE8-214F39F93E17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09" name="Rectangle 77">
          <a:extLst>
            <a:ext uri="{FF2B5EF4-FFF2-40B4-BE49-F238E27FC236}">
              <a16:creationId xmlns:a16="http://schemas.microsoft.com/office/drawing/2014/main" id="{EC158078-56DA-4D29-8485-695ABC396C9B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10" name="Rectangle 78">
          <a:extLst>
            <a:ext uri="{FF2B5EF4-FFF2-40B4-BE49-F238E27FC236}">
              <a16:creationId xmlns:a16="http://schemas.microsoft.com/office/drawing/2014/main" id="{98FBB757-F5A4-4BCF-8134-59D9FABDCAF9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11" name="Rectangle 79">
          <a:extLst>
            <a:ext uri="{FF2B5EF4-FFF2-40B4-BE49-F238E27FC236}">
              <a16:creationId xmlns:a16="http://schemas.microsoft.com/office/drawing/2014/main" id="{322DF704-1B54-49BF-BB53-AA9B0E6F948A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12" name="Rectangle 80">
          <a:extLst>
            <a:ext uri="{FF2B5EF4-FFF2-40B4-BE49-F238E27FC236}">
              <a16:creationId xmlns:a16="http://schemas.microsoft.com/office/drawing/2014/main" id="{2A36A0BF-1F9A-456C-AA63-D769C978C3AE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13" name="Rectangle 81">
          <a:extLst>
            <a:ext uri="{FF2B5EF4-FFF2-40B4-BE49-F238E27FC236}">
              <a16:creationId xmlns:a16="http://schemas.microsoft.com/office/drawing/2014/main" id="{5BC57086-883C-4AF1-BFE8-10F150841D75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14" name="Rectangle 82">
          <a:extLst>
            <a:ext uri="{FF2B5EF4-FFF2-40B4-BE49-F238E27FC236}">
              <a16:creationId xmlns:a16="http://schemas.microsoft.com/office/drawing/2014/main" id="{C97DBEB2-6EE7-4016-B698-A668B9DD43E3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15" name="Rectangle 83">
          <a:extLst>
            <a:ext uri="{FF2B5EF4-FFF2-40B4-BE49-F238E27FC236}">
              <a16:creationId xmlns:a16="http://schemas.microsoft.com/office/drawing/2014/main" id="{DB4B050D-ABB0-4385-9C2F-FCA551515699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16" name="Rectangle 84">
          <a:extLst>
            <a:ext uri="{FF2B5EF4-FFF2-40B4-BE49-F238E27FC236}">
              <a16:creationId xmlns:a16="http://schemas.microsoft.com/office/drawing/2014/main" id="{D9693BFD-BA33-4383-94E9-6DA3F0A34D7C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17" name="Rectangle 85">
          <a:extLst>
            <a:ext uri="{FF2B5EF4-FFF2-40B4-BE49-F238E27FC236}">
              <a16:creationId xmlns:a16="http://schemas.microsoft.com/office/drawing/2014/main" id="{1D8DA046-D469-4E04-812A-E543672F0D67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18" name="Rectangle 86">
          <a:extLst>
            <a:ext uri="{FF2B5EF4-FFF2-40B4-BE49-F238E27FC236}">
              <a16:creationId xmlns:a16="http://schemas.microsoft.com/office/drawing/2014/main" id="{41CB37F1-9B1A-484C-8755-2793C97B8B96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19" name="Rectangle 87">
          <a:extLst>
            <a:ext uri="{FF2B5EF4-FFF2-40B4-BE49-F238E27FC236}">
              <a16:creationId xmlns:a16="http://schemas.microsoft.com/office/drawing/2014/main" id="{2859D023-A13C-4ECD-B0F4-E38C86359E88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20" name="Rectangle 88">
          <a:extLst>
            <a:ext uri="{FF2B5EF4-FFF2-40B4-BE49-F238E27FC236}">
              <a16:creationId xmlns:a16="http://schemas.microsoft.com/office/drawing/2014/main" id="{D5D3764F-0EF7-4390-8B10-24FA88AEDCA5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21" name="Rectangle 89">
          <a:extLst>
            <a:ext uri="{FF2B5EF4-FFF2-40B4-BE49-F238E27FC236}">
              <a16:creationId xmlns:a16="http://schemas.microsoft.com/office/drawing/2014/main" id="{5611DC1B-E073-429B-AD28-BAC822363872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22" name="Rectangle 90">
          <a:extLst>
            <a:ext uri="{FF2B5EF4-FFF2-40B4-BE49-F238E27FC236}">
              <a16:creationId xmlns:a16="http://schemas.microsoft.com/office/drawing/2014/main" id="{2AB30E5B-58FB-45B6-8D99-77A405B461D6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23" name="Rectangle 91">
          <a:extLst>
            <a:ext uri="{FF2B5EF4-FFF2-40B4-BE49-F238E27FC236}">
              <a16:creationId xmlns:a16="http://schemas.microsoft.com/office/drawing/2014/main" id="{78920A0A-3922-4A57-AE97-84FD66ED1C66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24" name="Rectangle 92">
          <a:extLst>
            <a:ext uri="{FF2B5EF4-FFF2-40B4-BE49-F238E27FC236}">
              <a16:creationId xmlns:a16="http://schemas.microsoft.com/office/drawing/2014/main" id="{B4E5017F-19A3-4D84-A70F-3169FFBDE61D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25" name="Rectangle 93">
          <a:extLst>
            <a:ext uri="{FF2B5EF4-FFF2-40B4-BE49-F238E27FC236}">
              <a16:creationId xmlns:a16="http://schemas.microsoft.com/office/drawing/2014/main" id="{EA7F4312-BAD8-434D-AACD-AFEF26F1EB35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26" name="Rectangle 94">
          <a:extLst>
            <a:ext uri="{FF2B5EF4-FFF2-40B4-BE49-F238E27FC236}">
              <a16:creationId xmlns:a16="http://schemas.microsoft.com/office/drawing/2014/main" id="{BEF3C06A-CF1D-437D-B3B3-5E4E890AE18F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27" name="Rectangle 95">
          <a:extLst>
            <a:ext uri="{FF2B5EF4-FFF2-40B4-BE49-F238E27FC236}">
              <a16:creationId xmlns:a16="http://schemas.microsoft.com/office/drawing/2014/main" id="{EBB96F14-08E3-4395-97BB-EC7F9AAB0AB9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28" name="Rectangle 96">
          <a:extLst>
            <a:ext uri="{FF2B5EF4-FFF2-40B4-BE49-F238E27FC236}">
              <a16:creationId xmlns:a16="http://schemas.microsoft.com/office/drawing/2014/main" id="{BAEE5AA0-C710-4819-9EEB-B9D214C7F412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29" name="Rectangle 97">
          <a:extLst>
            <a:ext uri="{FF2B5EF4-FFF2-40B4-BE49-F238E27FC236}">
              <a16:creationId xmlns:a16="http://schemas.microsoft.com/office/drawing/2014/main" id="{18614E2D-001D-4C60-B4E5-1C85E2C1D005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30" name="Rectangle 98">
          <a:extLst>
            <a:ext uri="{FF2B5EF4-FFF2-40B4-BE49-F238E27FC236}">
              <a16:creationId xmlns:a16="http://schemas.microsoft.com/office/drawing/2014/main" id="{078CCF33-20A5-4E30-8B0D-F714268EC996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31" name="Rectangle 99">
          <a:extLst>
            <a:ext uri="{FF2B5EF4-FFF2-40B4-BE49-F238E27FC236}">
              <a16:creationId xmlns:a16="http://schemas.microsoft.com/office/drawing/2014/main" id="{53320421-D4D1-4EDB-8702-13929C216D6A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32" name="Rectangle 100">
          <a:extLst>
            <a:ext uri="{FF2B5EF4-FFF2-40B4-BE49-F238E27FC236}">
              <a16:creationId xmlns:a16="http://schemas.microsoft.com/office/drawing/2014/main" id="{42042F1C-A5CC-4A81-BE9A-921F8F62A213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33" name="Rectangle 101">
          <a:extLst>
            <a:ext uri="{FF2B5EF4-FFF2-40B4-BE49-F238E27FC236}">
              <a16:creationId xmlns:a16="http://schemas.microsoft.com/office/drawing/2014/main" id="{352618BB-C7A5-48DF-974E-71B001DAE774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34" name="Rectangle 102">
          <a:extLst>
            <a:ext uri="{FF2B5EF4-FFF2-40B4-BE49-F238E27FC236}">
              <a16:creationId xmlns:a16="http://schemas.microsoft.com/office/drawing/2014/main" id="{6864BAAD-D010-4611-B77B-DB9382240E78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35" name="Rectangle 103">
          <a:extLst>
            <a:ext uri="{FF2B5EF4-FFF2-40B4-BE49-F238E27FC236}">
              <a16:creationId xmlns:a16="http://schemas.microsoft.com/office/drawing/2014/main" id="{2B6FE0F4-FBCB-4A94-8820-575E1C71C938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36" name="Rectangle 104">
          <a:extLst>
            <a:ext uri="{FF2B5EF4-FFF2-40B4-BE49-F238E27FC236}">
              <a16:creationId xmlns:a16="http://schemas.microsoft.com/office/drawing/2014/main" id="{1B26510A-D739-4C73-A517-73AAD89CBC0E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37" name="Rectangle 105">
          <a:extLst>
            <a:ext uri="{FF2B5EF4-FFF2-40B4-BE49-F238E27FC236}">
              <a16:creationId xmlns:a16="http://schemas.microsoft.com/office/drawing/2014/main" id="{1506A8E5-165B-432D-B902-C885F0A4E515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38" name="Rectangle 106">
          <a:extLst>
            <a:ext uri="{FF2B5EF4-FFF2-40B4-BE49-F238E27FC236}">
              <a16:creationId xmlns:a16="http://schemas.microsoft.com/office/drawing/2014/main" id="{820A6A7E-AFA9-45BD-B840-F43D7D0DA60E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39" name="Rectangle 107">
          <a:extLst>
            <a:ext uri="{FF2B5EF4-FFF2-40B4-BE49-F238E27FC236}">
              <a16:creationId xmlns:a16="http://schemas.microsoft.com/office/drawing/2014/main" id="{A086515D-FD7E-463B-BC07-31CD157CE155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40" name="Rectangle 108">
          <a:extLst>
            <a:ext uri="{FF2B5EF4-FFF2-40B4-BE49-F238E27FC236}">
              <a16:creationId xmlns:a16="http://schemas.microsoft.com/office/drawing/2014/main" id="{96B2F154-B800-4DB2-AF50-938EE4BCC18C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41" name="Rectangle 109">
          <a:extLst>
            <a:ext uri="{FF2B5EF4-FFF2-40B4-BE49-F238E27FC236}">
              <a16:creationId xmlns:a16="http://schemas.microsoft.com/office/drawing/2014/main" id="{FB3346AF-F7E7-4319-9B52-205A56F1487E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42" name="Rectangle 110">
          <a:extLst>
            <a:ext uri="{FF2B5EF4-FFF2-40B4-BE49-F238E27FC236}">
              <a16:creationId xmlns:a16="http://schemas.microsoft.com/office/drawing/2014/main" id="{4108E68B-F91A-49FB-AFB4-C181ADB0925C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43" name="Rectangle 111">
          <a:extLst>
            <a:ext uri="{FF2B5EF4-FFF2-40B4-BE49-F238E27FC236}">
              <a16:creationId xmlns:a16="http://schemas.microsoft.com/office/drawing/2014/main" id="{A3997867-3448-4E68-9E73-20669474818E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44" name="Rectangle 112">
          <a:extLst>
            <a:ext uri="{FF2B5EF4-FFF2-40B4-BE49-F238E27FC236}">
              <a16:creationId xmlns:a16="http://schemas.microsoft.com/office/drawing/2014/main" id="{7FF5F3E4-3721-46EA-9C96-5E20F9E8A9D3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45" name="Rectangle 113">
          <a:extLst>
            <a:ext uri="{FF2B5EF4-FFF2-40B4-BE49-F238E27FC236}">
              <a16:creationId xmlns:a16="http://schemas.microsoft.com/office/drawing/2014/main" id="{373F1B61-6438-431C-92BA-F513499899B4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46" name="Rectangle 114">
          <a:extLst>
            <a:ext uri="{FF2B5EF4-FFF2-40B4-BE49-F238E27FC236}">
              <a16:creationId xmlns:a16="http://schemas.microsoft.com/office/drawing/2014/main" id="{C363D7EB-FF5E-43DB-85CA-9937D15DF33A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47" name="Rectangle 115">
          <a:extLst>
            <a:ext uri="{FF2B5EF4-FFF2-40B4-BE49-F238E27FC236}">
              <a16:creationId xmlns:a16="http://schemas.microsoft.com/office/drawing/2014/main" id="{9F569353-A15F-4EA7-9D5E-B360C2CF961E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48" name="Rectangle 116">
          <a:extLst>
            <a:ext uri="{FF2B5EF4-FFF2-40B4-BE49-F238E27FC236}">
              <a16:creationId xmlns:a16="http://schemas.microsoft.com/office/drawing/2014/main" id="{C50C31C6-9A3F-45BE-99E4-6C17982813D8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49" name="Rectangle 117">
          <a:extLst>
            <a:ext uri="{FF2B5EF4-FFF2-40B4-BE49-F238E27FC236}">
              <a16:creationId xmlns:a16="http://schemas.microsoft.com/office/drawing/2014/main" id="{94AF60E2-CEAF-47D9-8F31-D497C69CDEC4}"/>
            </a:ext>
          </a:extLst>
        </xdr:cNvPr>
        <xdr:cNvSpPr>
          <a:spLocks noChangeArrowheads="1"/>
        </xdr:cNvSpPr>
      </xdr:nvSpPr>
      <xdr:spPr bwMode="auto">
        <a:xfrm>
          <a:off x="9525" y="1019175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50" name="Rectangle 118">
          <a:extLst>
            <a:ext uri="{FF2B5EF4-FFF2-40B4-BE49-F238E27FC236}">
              <a16:creationId xmlns:a16="http://schemas.microsoft.com/office/drawing/2014/main" id="{E46DCB93-ADAC-443A-B3D2-82228972A8DB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51" name="Rectangle 119">
          <a:extLst>
            <a:ext uri="{FF2B5EF4-FFF2-40B4-BE49-F238E27FC236}">
              <a16:creationId xmlns:a16="http://schemas.microsoft.com/office/drawing/2014/main" id="{B4664A02-86A6-4C1D-BC75-B6EEBA8D884F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52" name="Rectangle 120">
          <a:extLst>
            <a:ext uri="{FF2B5EF4-FFF2-40B4-BE49-F238E27FC236}">
              <a16:creationId xmlns:a16="http://schemas.microsoft.com/office/drawing/2014/main" id="{1171DA41-FB6A-425D-A11E-C5B301098EFA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53" name="Rectangle 121">
          <a:extLst>
            <a:ext uri="{FF2B5EF4-FFF2-40B4-BE49-F238E27FC236}">
              <a16:creationId xmlns:a16="http://schemas.microsoft.com/office/drawing/2014/main" id="{80856741-C6F8-48D5-A50F-877B164DAFC7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54" name="Rectangle 122">
          <a:extLst>
            <a:ext uri="{FF2B5EF4-FFF2-40B4-BE49-F238E27FC236}">
              <a16:creationId xmlns:a16="http://schemas.microsoft.com/office/drawing/2014/main" id="{645F5D17-47BE-429B-AFBC-CC15CDF24DD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Port Abbreviation: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SIN - Singapore, HKG - Hong Kong. KHH - Kaohsiung, KEL - Keelung, SHA - Shanghai, YAT - Yantian, DAN - Dalian, SKZ - Shekou,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ZIN - Xingang, QIN - Qingdao, NIN - Ningbo, KWY - Kwangyang, INC - Inchon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55" name="Rectangle 123">
          <a:extLst>
            <a:ext uri="{FF2B5EF4-FFF2-40B4-BE49-F238E27FC236}">
              <a16:creationId xmlns:a16="http://schemas.microsoft.com/office/drawing/2014/main" id="{4D799E41-9F32-4A5B-B18D-BA7141557A1C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Should you have any inquiry, pls contact our Customer Service Department </a:t>
          </a: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Emial ID : CUSXXX@OOCL.COM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Customer Service Department Tel No. : ( 852) xxxxxxx  and Fax No. : (845)xxxxxx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Documentation Department Tel No. : ( 852) xxxxxxx  and Fax No. : (845)xxxxxx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8556" name="Rectangle 124">
          <a:extLst>
            <a:ext uri="{FF2B5EF4-FFF2-40B4-BE49-F238E27FC236}">
              <a16:creationId xmlns:a16="http://schemas.microsoft.com/office/drawing/2014/main" id="{A21CA241-1EE2-41EC-8E13-F7C860B0C4C0}"/>
            </a:ext>
          </a:extLst>
        </xdr:cNvPr>
        <xdr:cNvSpPr>
          <a:spLocks noChangeArrowheads="1"/>
        </xdr:cNvSpPr>
      </xdr:nvSpPr>
      <xdr:spPr bwMode="auto">
        <a:xfrm>
          <a:off x="0" y="1019175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Remarks:</a:t>
          </a:r>
        </a:p>
        <a:p>
          <a:pPr algn="l" rtl="0">
            <a:defRPr sz="1000"/>
          </a:pPr>
          <a:endParaRPr lang="en-US" sz="8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952500</xdr:colOff>
      <xdr:row>8</xdr:row>
      <xdr:rowOff>133350</xdr:rowOff>
    </xdr:from>
    <xdr:to>
      <xdr:col>4</xdr:col>
      <xdr:colOff>104775</xdr:colOff>
      <xdr:row>8</xdr:row>
      <xdr:rowOff>133350</xdr:rowOff>
    </xdr:to>
    <xdr:sp macro="" textlink="">
      <xdr:nvSpPr>
        <xdr:cNvPr id="16150706" name="Line 4">
          <a:extLst>
            <a:ext uri="{FF2B5EF4-FFF2-40B4-BE49-F238E27FC236}">
              <a16:creationId xmlns:a16="http://schemas.microsoft.com/office/drawing/2014/main" id="{BC54F502-7C4A-47AC-8AE3-D6646F766B75}"/>
            </a:ext>
          </a:extLst>
        </xdr:cNvPr>
        <xdr:cNvSpPr>
          <a:spLocks noChangeShapeType="1"/>
        </xdr:cNvSpPr>
      </xdr:nvSpPr>
      <xdr:spPr bwMode="auto">
        <a:xfrm>
          <a:off x="5467350" y="2505075"/>
          <a:ext cx="838200" cy="0"/>
        </a:xfrm>
        <a:prstGeom prst="line">
          <a:avLst/>
        </a:prstGeom>
        <a:noFill/>
        <a:ln w="9525">
          <a:solidFill>
            <a:srgbClr val="00008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1447800</xdr:colOff>
      <xdr:row>8</xdr:row>
      <xdr:rowOff>114300</xdr:rowOff>
    </xdr:from>
    <xdr:to>
      <xdr:col>6</xdr:col>
      <xdr:colOff>828675</xdr:colOff>
      <xdr:row>8</xdr:row>
      <xdr:rowOff>114300</xdr:rowOff>
    </xdr:to>
    <xdr:sp macro="" textlink="">
      <xdr:nvSpPr>
        <xdr:cNvPr id="16150707" name="Line 5">
          <a:extLst>
            <a:ext uri="{FF2B5EF4-FFF2-40B4-BE49-F238E27FC236}">
              <a16:creationId xmlns:a16="http://schemas.microsoft.com/office/drawing/2014/main" id="{403AB1A6-460F-4221-ADCF-8B63E1B5E349}"/>
            </a:ext>
          </a:extLst>
        </xdr:cNvPr>
        <xdr:cNvSpPr>
          <a:spLocks noChangeShapeType="1"/>
        </xdr:cNvSpPr>
      </xdr:nvSpPr>
      <xdr:spPr bwMode="auto">
        <a:xfrm>
          <a:off x="9334500" y="2486025"/>
          <a:ext cx="1066800" cy="0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</xdr:row>
      <xdr:rowOff>142875</xdr:rowOff>
    </xdr:from>
    <xdr:to>
      <xdr:col>7</xdr:col>
      <xdr:colOff>0</xdr:colOff>
      <xdr:row>5</xdr:row>
      <xdr:rowOff>142875</xdr:rowOff>
    </xdr:to>
    <xdr:sp macro="" textlink="">
      <xdr:nvSpPr>
        <xdr:cNvPr id="16150708" name="Line 29">
          <a:extLst>
            <a:ext uri="{FF2B5EF4-FFF2-40B4-BE49-F238E27FC236}">
              <a16:creationId xmlns:a16="http://schemas.microsoft.com/office/drawing/2014/main" id="{444AF32F-93F5-4573-818A-F45061EF55C8}"/>
            </a:ext>
          </a:extLst>
        </xdr:cNvPr>
        <xdr:cNvSpPr>
          <a:spLocks noChangeShapeType="1"/>
        </xdr:cNvSpPr>
      </xdr:nvSpPr>
      <xdr:spPr bwMode="auto">
        <a:xfrm>
          <a:off x="11220450" y="141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</xdr:row>
      <xdr:rowOff>142875</xdr:rowOff>
    </xdr:from>
    <xdr:to>
      <xdr:col>6</xdr:col>
      <xdr:colOff>0</xdr:colOff>
      <xdr:row>5</xdr:row>
      <xdr:rowOff>142875</xdr:rowOff>
    </xdr:to>
    <xdr:sp macro="" textlink="">
      <xdr:nvSpPr>
        <xdr:cNvPr id="16150709" name="Line 29">
          <a:extLst>
            <a:ext uri="{FF2B5EF4-FFF2-40B4-BE49-F238E27FC236}">
              <a16:creationId xmlns:a16="http://schemas.microsoft.com/office/drawing/2014/main" id="{2A6CFE87-5C8A-457D-A8E1-5026883CB9E3}"/>
            </a:ext>
          </a:extLst>
        </xdr:cNvPr>
        <xdr:cNvSpPr>
          <a:spLocks noChangeShapeType="1"/>
        </xdr:cNvSpPr>
      </xdr:nvSpPr>
      <xdr:spPr bwMode="auto">
        <a:xfrm>
          <a:off x="9572625" y="141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142875</xdr:rowOff>
    </xdr:from>
    <xdr:to>
      <xdr:col>9</xdr:col>
      <xdr:colOff>0</xdr:colOff>
      <xdr:row>5</xdr:row>
      <xdr:rowOff>142875</xdr:rowOff>
    </xdr:to>
    <xdr:sp macro="" textlink="">
      <xdr:nvSpPr>
        <xdr:cNvPr id="15915392" name="Line 29">
          <a:extLst>
            <a:ext uri="{FF2B5EF4-FFF2-40B4-BE49-F238E27FC236}">
              <a16:creationId xmlns:a16="http://schemas.microsoft.com/office/drawing/2014/main" id="{6C2F9ABE-D51C-4B0F-9BDE-262DE5860153}"/>
            </a:ext>
          </a:extLst>
        </xdr:cNvPr>
        <xdr:cNvSpPr>
          <a:spLocks noChangeShapeType="1"/>
        </xdr:cNvSpPr>
      </xdr:nvSpPr>
      <xdr:spPr bwMode="auto">
        <a:xfrm>
          <a:off x="7600950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142875</xdr:rowOff>
    </xdr:from>
    <xdr:to>
      <xdr:col>10</xdr:col>
      <xdr:colOff>0</xdr:colOff>
      <xdr:row>5</xdr:row>
      <xdr:rowOff>142875</xdr:rowOff>
    </xdr:to>
    <xdr:sp macro="" textlink="">
      <xdr:nvSpPr>
        <xdr:cNvPr id="15915393" name="Line 29">
          <a:extLst>
            <a:ext uri="{FF2B5EF4-FFF2-40B4-BE49-F238E27FC236}">
              <a16:creationId xmlns:a16="http://schemas.microsoft.com/office/drawing/2014/main" id="{58244437-7DD8-4388-8938-0A86B5114569}"/>
            </a:ext>
          </a:extLst>
        </xdr:cNvPr>
        <xdr:cNvSpPr>
          <a:spLocks noChangeShapeType="1"/>
        </xdr:cNvSpPr>
      </xdr:nvSpPr>
      <xdr:spPr bwMode="auto">
        <a:xfrm>
          <a:off x="8401050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142875</xdr:rowOff>
    </xdr:from>
    <xdr:to>
      <xdr:col>8</xdr:col>
      <xdr:colOff>0</xdr:colOff>
      <xdr:row>5</xdr:row>
      <xdr:rowOff>142875</xdr:rowOff>
    </xdr:to>
    <xdr:sp macro="" textlink="">
      <xdr:nvSpPr>
        <xdr:cNvPr id="15915394" name="Line 29">
          <a:extLst>
            <a:ext uri="{FF2B5EF4-FFF2-40B4-BE49-F238E27FC236}">
              <a16:creationId xmlns:a16="http://schemas.microsoft.com/office/drawing/2014/main" id="{974926F2-0103-4E3A-B22C-2DAFA11C4838}"/>
            </a:ext>
          </a:extLst>
        </xdr:cNvPr>
        <xdr:cNvSpPr>
          <a:spLocks noChangeShapeType="1"/>
        </xdr:cNvSpPr>
      </xdr:nvSpPr>
      <xdr:spPr bwMode="auto">
        <a:xfrm>
          <a:off x="6800850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</xdr:row>
      <xdr:rowOff>142875</xdr:rowOff>
    </xdr:from>
    <xdr:to>
      <xdr:col>9</xdr:col>
      <xdr:colOff>0</xdr:colOff>
      <xdr:row>5</xdr:row>
      <xdr:rowOff>142875</xdr:rowOff>
    </xdr:to>
    <xdr:sp macro="" textlink="">
      <xdr:nvSpPr>
        <xdr:cNvPr id="15915395" name="Line 29">
          <a:extLst>
            <a:ext uri="{FF2B5EF4-FFF2-40B4-BE49-F238E27FC236}">
              <a16:creationId xmlns:a16="http://schemas.microsoft.com/office/drawing/2014/main" id="{15C1E6D7-ABAB-4924-A14A-16C09E5C230C}"/>
            </a:ext>
          </a:extLst>
        </xdr:cNvPr>
        <xdr:cNvSpPr>
          <a:spLocks noChangeShapeType="1"/>
        </xdr:cNvSpPr>
      </xdr:nvSpPr>
      <xdr:spPr bwMode="auto">
        <a:xfrm>
          <a:off x="7600950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142875</xdr:rowOff>
    </xdr:from>
    <xdr:to>
      <xdr:col>8</xdr:col>
      <xdr:colOff>0</xdr:colOff>
      <xdr:row>5</xdr:row>
      <xdr:rowOff>142875</xdr:rowOff>
    </xdr:to>
    <xdr:sp macro="" textlink="">
      <xdr:nvSpPr>
        <xdr:cNvPr id="15916128" name="Line 29">
          <a:extLst>
            <a:ext uri="{FF2B5EF4-FFF2-40B4-BE49-F238E27FC236}">
              <a16:creationId xmlns:a16="http://schemas.microsoft.com/office/drawing/2014/main" id="{5A9C3173-14CD-4413-BCF0-24D583F0B477}"/>
            </a:ext>
          </a:extLst>
        </xdr:cNvPr>
        <xdr:cNvSpPr>
          <a:spLocks noChangeShapeType="1"/>
        </xdr:cNvSpPr>
      </xdr:nvSpPr>
      <xdr:spPr bwMode="auto">
        <a:xfrm>
          <a:off x="7572375" y="1400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5</xdr:row>
      <xdr:rowOff>0</xdr:rowOff>
    </xdr:from>
    <xdr:to>
      <xdr:col>5</xdr:col>
      <xdr:colOff>85725</xdr:colOff>
      <xdr:row>6</xdr:row>
      <xdr:rowOff>9525</xdr:rowOff>
    </xdr:to>
    <xdr:sp macro="" textlink="">
      <xdr:nvSpPr>
        <xdr:cNvPr id="16153344" name="Text Box 4">
          <a:extLst>
            <a:ext uri="{FF2B5EF4-FFF2-40B4-BE49-F238E27FC236}">
              <a16:creationId xmlns:a16="http://schemas.microsoft.com/office/drawing/2014/main" id="{0E21DF74-AB64-48B8-B664-D01FB7EDA5ED}"/>
            </a:ext>
          </a:extLst>
        </xdr:cNvPr>
        <xdr:cNvSpPr txBox="1">
          <a:spLocks noChangeArrowheads="1"/>
        </xdr:cNvSpPr>
      </xdr:nvSpPr>
      <xdr:spPr bwMode="auto">
        <a:xfrm>
          <a:off x="5572125" y="1447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9525</xdr:rowOff>
    </xdr:to>
    <xdr:sp macro="" textlink="">
      <xdr:nvSpPr>
        <xdr:cNvPr id="16153345" name="Text Box 3">
          <a:extLst>
            <a:ext uri="{FF2B5EF4-FFF2-40B4-BE49-F238E27FC236}">
              <a16:creationId xmlns:a16="http://schemas.microsoft.com/office/drawing/2014/main" id="{1D4EB9CF-6D7C-43E1-B00C-BF02A6B278F2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9525</xdr:rowOff>
    </xdr:to>
    <xdr:sp macro="" textlink="">
      <xdr:nvSpPr>
        <xdr:cNvPr id="16153346" name="Text Box 3">
          <a:extLst>
            <a:ext uri="{FF2B5EF4-FFF2-40B4-BE49-F238E27FC236}">
              <a16:creationId xmlns:a16="http://schemas.microsoft.com/office/drawing/2014/main" id="{5D96B2D0-6E20-4EDF-8579-40951DF39696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5</xdr:row>
      <xdr:rowOff>142875</xdr:rowOff>
    </xdr:to>
    <xdr:sp macro="" textlink="">
      <xdr:nvSpPr>
        <xdr:cNvPr id="16153347" name="Text Box 3">
          <a:extLst>
            <a:ext uri="{FF2B5EF4-FFF2-40B4-BE49-F238E27FC236}">
              <a16:creationId xmlns:a16="http://schemas.microsoft.com/office/drawing/2014/main" id="{BD68E2E2-7DE0-40B1-B1AB-1D7CF8BD452D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5</xdr:row>
      <xdr:rowOff>142875</xdr:rowOff>
    </xdr:to>
    <xdr:sp macro="" textlink="">
      <xdr:nvSpPr>
        <xdr:cNvPr id="16153348" name="Text Box 3">
          <a:extLst>
            <a:ext uri="{FF2B5EF4-FFF2-40B4-BE49-F238E27FC236}">
              <a16:creationId xmlns:a16="http://schemas.microsoft.com/office/drawing/2014/main" id="{D5273650-9C1D-433F-8C58-3B84EAC58EC6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9525</xdr:rowOff>
    </xdr:to>
    <xdr:sp macro="" textlink="">
      <xdr:nvSpPr>
        <xdr:cNvPr id="16153349" name="Text Box 3">
          <a:extLst>
            <a:ext uri="{FF2B5EF4-FFF2-40B4-BE49-F238E27FC236}">
              <a16:creationId xmlns:a16="http://schemas.microsoft.com/office/drawing/2014/main" id="{6C13074E-0DB6-45D9-A40B-9489FF77FF6C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9525</xdr:rowOff>
    </xdr:to>
    <xdr:sp macro="" textlink="">
      <xdr:nvSpPr>
        <xdr:cNvPr id="16153350" name="Text Box 3">
          <a:extLst>
            <a:ext uri="{FF2B5EF4-FFF2-40B4-BE49-F238E27FC236}">
              <a16:creationId xmlns:a16="http://schemas.microsoft.com/office/drawing/2014/main" id="{695B9034-3685-4A73-AD80-5DA14D70D799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85725</xdr:rowOff>
    </xdr:to>
    <xdr:sp macro="" textlink="">
      <xdr:nvSpPr>
        <xdr:cNvPr id="16153351" name="Text Box 3">
          <a:extLst>
            <a:ext uri="{FF2B5EF4-FFF2-40B4-BE49-F238E27FC236}">
              <a16:creationId xmlns:a16="http://schemas.microsoft.com/office/drawing/2014/main" id="{564D1250-3D89-420A-87A4-7F47F55DADEE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5</xdr:row>
      <xdr:rowOff>0</xdr:rowOff>
    </xdr:from>
    <xdr:to>
      <xdr:col>5</xdr:col>
      <xdr:colOff>85725</xdr:colOff>
      <xdr:row>6</xdr:row>
      <xdr:rowOff>9525</xdr:rowOff>
    </xdr:to>
    <xdr:sp macro="" textlink="">
      <xdr:nvSpPr>
        <xdr:cNvPr id="16153352" name="Text Box 4">
          <a:extLst>
            <a:ext uri="{FF2B5EF4-FFF2-40B4-BE49-F238E27FC236}">
              <a16:creationId xmlns:a16="http://schemas.microsoft.com/office/drawing/2014/main" id="{887DB2B3-2A8A-47D4-9EED-B210C17E4BDE}"/>
            </a:ext>
          </a:extLst>
        </xdr:cNvPr>
        <xdr:cNvSpPr txBox="1">
          <a:spLocks noChangeArrowheads="1"/>
        </xdr:cNvSpPr>
      </xdr:nvSpPr>
      <xdr:spPr bwMode="auto">
        <a:xfrm>
          <a:off x="5572125" y="1447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9525</xdr:rowOff>
    </xdr:to>
    <xdr:sp macro="" textlink="">
      <xdr:nvSpPr>
        <xdr:cNvPr id="16153353" name="Text Box 3">
          <a:extLst>
            <a:ext uri="{FF2B5EF4-FFF2-40B4-BE49-F238E27FC236}">
              <a16:creationId xmlns:a16="http://schemas.microsoft.com/office/drawing/2014/main" id="{99D88E3B-1880-4E37-A46D-0561602B1416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9525</xdr:rowOff>
    </xdr:to>
    <xdr:sp macro="" textlink="">
      <xdr:nvSpPr>
        <xdr:cNvPr id="16153354" name="Text Box 3">
          <a:extLst>
            <a:ext uri="{FF2B5EF4-FFF2-40B4-BE49-F238E27FC236}">
              <a16:creationId xmlns:a16="http://schemas.microsoft.com/office/drawing/2014/main" id="{B21B6A11-6063-4011-ADA5-4EF60074E305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5</xdr:row>
      <xdr:rowOff>142875</xdr:rowOff>
    </xdr:to>
    <xdr:sp macro="" textlink="">
      <xdr:nvSpPr>
        <xdr:cNvPr id="16153355" name="Text Box 3">
          <a:extLst>
            <a:ext uri="{FF2B5EF4-FFF2-40B4-BE49-F238E27FC236}">
              <a16:creationId xmlns:a16="http://schemas.microsoft.com/office/drawing/2014/main" id="{A2AE88C4-1921-416C-9EB0-9AFC55F964F1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5</xdr:row>
      <xdr:rowOff>142875</xdr:rowOff>
    </xdr:to>
    <xdr:sp macro="" textlink="">
      <xdr:nvSpPr>
        <xdr:cNvPr id="16153356" name="Text Box 3">
          <a:extLst>
            <a:ext uri="{FF2B5EF4-FFF2-40B4-BE49-F238E27FC236}">
              <a16:creationId xmlns:a16="http://schemas.microsoft.com/office/drawing/2014/main" id="{49A16998-661E-4B55-A512-AD81C2597971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85725</xdr:rowOff>
    </xdr:to>
    <xdr:sp macro="" textlink="">
      <xdr:nvSpPr>
        <xdr:cNvPr id="16153357" name="Text Box 3">
          <a:extLst>
            <a:ext uri="{FF2B5EF4-FFF2-40B4-BE49-F238E27FC236}">
              <a16:creationId xmlns:a16="http://schemas.microsoft.com/office/drawing/2014/main" id="{338AB3C2-0508-412B-9340-0F4D3439C8CE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85725</xdr:rowOff>
    </xdr:to>
    <xdr:sp macro="" textlink="">
      <xdr:nvSpPr>
        <xdr:cNvPr id="16153358" name="Text Box 3">
          <a:extLst>
            <a:ext uri="{FF2B5EF4-FFF2-40B4-BE49-F238E27FC236}">
              <a16:creationId xmlns:a16="http://schemas.microsoft.com/office/drawing/2014/main" id="{4D4A94D3-A262-4B5B-A5A0-0F36FDB0A214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123825</xdr:rowOff>
    </xdr:to>
    <xdr:sp macro="" textlink="">
      <xdr:nvSpPr>
        <xdr:cNvPr id="16153359" name="Text Box 3">
          <a:extLst>
            <a:ext uri="{FF2B5EF4-FFF2-40B4-BE49-F238E27FC236}">
              <a16:creationId xmlns:a16="http://schemas.microsoft.com/office/drawing/2014/main" id="{EE0C6C04-401B-4D35-9079-3EFB41ABF0D7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123825</xdr:rowOff>
    </xdr:to>
    <xdr:sp macro="" textlink="">
      <xdr:nvSpPr>
        <xdr:cNvPr id="16153360" name="Text Box 3">
          <a:extLst>
            <a:ext uri="{FF2B5EF4-FFF2-40B4-BE49-F238E27FC236}">
              <a16:creationId xmlns:a16="http://schemas.microsoft.com/office/drawing/2014/main" id="{5FF34C24-BC6B-422E-8894-D7791155F168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85725</xdr:rowOff>
    </xdr:to>
    <xdr:sp macro="" textlink="">
      <xdr:nvSpPr>
        <xdr:cNvPr id="16153361" name="Text Box 3">
          <a:extLst>
            <a:ext uri="{FF2B5EF4-FFF2-40B4-BE49-F238E27FC236}">
              <a16:creationId xmlns:a16="http://schemas.microsoft.com/office/drawing/2014/main" id="{7C85B251-9A1C-4C07-9F85-D95076116C17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9525</xdr:rowOff>
    </xdr:to>
    <xdr:sp macro="" textlink="">
      <xdr:nvSpPr>
        <xdr:cNvPr id="16153362" name="Text Box 3">
          <a:extLst>
            <a:ext uri="{FF2B5EF4-FFF2-40B4-BE49-F238E27FC236}">
              <a16:creationId xmlns:a16="http://schemas.microsoft.com/office/drawing/2014/main" id="{2C0677C5-DE97-4D8F-ADDB-738E3687CC16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9525</xdr:rowOff>
    </xdr:to>
    <xdr:sp macro="" textlink="">
      <xdr:nvSpPr>
        <xdr:cNvPr id="16153363" name="Text Box 3">
          <a:extLst>
            <a:ext uri="{FF2B5EF4-FFF2-40B4-BE49-F238E27FC236}">
              <a16:creationId xmlns:a16="http://schemas.microsoft.com/office/drawing/2014/main" id="{5B75DBB7-07B9-4DF2-846D-944630BB91D9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9525</xdr:rowOff>
    </xdr:to>
    <xdr:sp macro="" textlink="">
      <xdr:nvSpPr>
        <xdr:cNvPr id="16153364" name="Text Box 3">
          <a:extLst>
            <a:ext uri="{FF2B5EF4-FFF2-40B4-BE49-F238E27FC236}">
              <a16:creationId xmlns:a16="http://schemas.microsoft.com/office/drawing/2014/main" id="{528B9800-3CB6-4BC5-8F2E-CA75CADC76E5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9525</xdr:rowOff>
    </xdr:to>
    <xdr:sp macro="" textlink="">
      <xdr:nvSpPr>
        <xdr:cNvPr id="16153365" name="Text Box 3">
          <a:extLst>
            <a:ext uri="{FF2B5EF4-FFF2-40B4-BE49-F238E27FC236}">
              <a16:creationId xmlns:a16="http://schemas.microsoft.com/office/drawing/2014/main" id="{0DA2DE3C-5E2A-46EB-824A-F96EF1D86EB0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5</xdr:row>
      <xdr:rowOff>114300</xdr:rowOff>
    </xdr:to>
    <xdr:sp macro="" textlink="">
      <xdr:nvSpPr>
        <xdr:cNvPr id="16153366" name="Text Box 3">
          <a:extLst>
            <a:ext uri="{FF2B5EF4-FFF2-40B4-BE49-F238E27FC236}">
              <a16:creationId xmlns:a16="http://schemas.microsoft.com/office/drawing/2014/main" id="{11234147-7EBB-45DF-B518-CB29225D3290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9525</xdr:rowOff>
    </xdr:to>
    <xdr:sp macro="" textlink="">
      <xdr:nvSpPr>
        <xdr:cNvPr id="16153367" name="Text Box 3">
          <a:extLst>
            <a:ext uri="{FF2B5EF4-FFF2-40B4-BE49-F238E27FC236}">
              <a16:creationId xmlns:a16="http://schemas.microsoft.com/office/drawing/2014/main" id="{8AA7AD7D-D87A-4DAB-B615-D94534603E1E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85725</xdr:rowOff>
    </xdr:to>
    <xdr:sp macro="" textlink="">
      <xdr:nvSpPr>
        <xdr:cNvPr id="16153368" name="Text Box 3">
          <a:extLst>
            <a:ext uri="{FF2B5EF4-FFF2-40B4-BE49-F238E27FC236}">
              <a16:creationId xmlns:a16="http://schemas.microsoft.com/office/drawing/2014/main" id="{9F5F143E-6C0E-4877-83E0-B2ECBCF01416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85725</xdr:rowOff>
    </xdr:to>
    <xdr:sp macro="" textlink="">
      <xdr:nvSpPr>
        <xdr:cNvPr id="16153369" name="Text Box 3">
          <a:extLst>
            <a:ext uri="{FF2B5EF4-FFF2-40B4-BE49-F238E27FC236}">
              <a16:creationId xmlns:a16="http://schemas.microsoft.com/office/drawing/2014/main" id="{77BC5078-627E-4750-AFAB-7CBBC930CBFC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85725</xdr:rowOff>
    </xdr:to>
    <xdr:sp macro="" textlink="">
      <xdr:nvSpPr>
        <xdr:cNvPr id="16153370" name="Text Box 3">
          <a:extLst>
            <a:ext uri="{FF2B5EF4-FFF2-40B4-BE49-F238E27FC236}">
              <a16:creationId xmlns:a16="http://schemas.microsoft.com/office/drawing/2014/main" id="{133F84D3-C3FB-480C-8B2D-B989CD8F3654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123825</xdr:rowOff>
    </xdr:to>
    <xdr:sp macro="" textlink="">
      <xdr:nvSpPr>
        <xdr:cNvPr id="16153371" name="Text Box 3">
          <a:extLst>
            <a:ext uri="{FF2B5EF4-FFF2-40B4-BE49-F238E27FC236}">
              <a16:creationId xmlns:a16="http://schemas.microsoft.com/office/drawing/2014/main" id="{40250994-13EA-4816-8D36-5631CE236E8F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123825</xdr:rowOff>
    </xdr:to>
    <xdr:sp macro="" textlink="">
      <xdr:nvSpPr>
        <xdr:cNvPr id="16153372" name="Text Box 3">
          <a:extLst>
            <a:ext uri="{FF2B5EF4-FFF2-40B4-BE49-F238E27FC236}">
              <a16:creationId xmlns:a16="http://schemas.microsoft.com/office/drawing/2014/main" id="{C69FF099-4408-43E3-8381-DD3186695B09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85725</xdr:rowOff>
    </xdr:to>
    <xdr:sp macro="" textlink="">
      <xdr:nvSpPr>
        <xdr:cNvPr id="16153373" name="Text Box 3">
          <a:extLst>
            <a:ext uri="{FF2B5EF4-FFF2-40B4-BE49-F238E27FC236}">
              <a16:creationId xmlns:a16="http://schemas.microsoft.com/office/drawing/2014/main" id="{E5708AAD-53C2-4CF0-912A-2DE340488992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9525</xdr:rowOff>
    </xdr:to>
    <xdr:sp macro="" textlink="">
      <xdr:nvSpPr>
        <xdr:cNvPr id="16153374" name="Text Box 3">
          <a:extLst>
            <a:ext uri="{FF2B5EF4-FFF2-40B4-BE49-F238E27FC236}">
              <a16:creationId xmlns:a16="http://schemas.microsoft.com/office/drawing/2014/main" id="{91F35792-0A14-4AAB-BBF6-47AB5D4CB662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9525</xdr:rowOff>
    </xdr:to>
    <xdr:sp macro="" textlink="">
      <xdr:nvSpPr>
        <xdr:cNvPr id="16153375" name="Text Box 3">
          <a:extLst>
            <a:ext uri="{FF2B5EF4-FFF2-40B4-BE49-F238E27FC236}">
              <a16:creationId xmlns:a16="http://schemas.microsoft.com/office/drawing/2014/main" id="{78AB1FCF-6003-4D7C-B953-4CE741968B58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9525</xdr:rowOff>
    </xdr:to>
    <xdr:sp macro="" textlink="">
      <xdr:nvSpPr>
        <xdr:cNvPr id="16153376" name="Text Box 3">
          <a:extLst>
            <a:ext uri="{FF2B5EF4-FFF2-40B4-BE49-F238E27FC236}">
              <a16:creationId xmlns:a16="http://schemas.microsoft.com/office/drawing/2014/main" id="{9C7FD31A-66C1-4B1C-92EA-780449370EA6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9525</xdr:rowOff>
    </xdr:to>
    <xdr:sp macro="" textlink="">
      <xdr:nvSpPr>
        <xdr:cNvPr id="16153377" name="Text Box 3">
          <a:extLst>
            <a:ext uri="{FF2B5EF4-FFF2-40B4-BE49-F238E27FC236}">
              <a16:creationId xmlns:a16="http://schemas.microsoft.com/office/drawing/2014/main" id="{FF7D1C13-66C4-485C-A519-C2F1BAAC49AD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9525</xdr:rowOff>
    </xdr:to>
    <xdr:sp macro="" textlink="">
      <xdr:nvSpPr>
        <xdr:cNvPr id="16153378" name="Text Box 3">
          <a:extLst>
            <a:ext uri="{FF2B5EF4-FFF2-40B4-BE49-F238E27FC236}">
              <a16:creationId xmlns:a16="http://schemas.microsoft.com/office/drawing/2014/main" id="{AC7C24DF-3472-4146-A568-329A3BDE8E9F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9525</xdr:rowOff>
    </xdr:to>
    <xdr:sp macro="" textlink="">
      <xdr:nvSpPr>
        <xdr:cNvPr id="16153379" name="Text Box 3">
          <a:extLst>
            <a:ext uri="{FF2B5EF4-FFF2-40B4-BE49-F238E27FC236}">
              <a16:creationId xmlns:a16="http://schemas.microsoft.com/office/drawing/2014/main" id="{F439D211-0D20-4F72-B5EE-47A835C09AA8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9525</xdr:rowOff>
    </xdr:to>
    <xdr:sp macro="" textlink="">
      <xdr:nvSpPr>
        <xdr:cNvPr id="16153380" name="Text Box 3">
          <a:extLst>
            <a:ext uri="{FF2B5EF4-FFF2-40B4-BE49-F238E27FC236}">
              <a16:creationId xmlns:a16="http://schemas.microsoft.com/office/drawing/2014/main" id="{0BEDFD49-4988-4F49-B50D-8165B9044E09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9525</xdr:rowOff>
    </xdr:to>
    <xdr:sp macro="" textlink="">
      <xdr:nvSpPr>
        <xdr:cNvPr id="16153381" name="Text Box 3">
          <a:extLst>
            <a:ext uri="{FF2B5EF4-FFF2-40B4-BE49-F238E27FC236}">
              <a16:creationId xmlns:a16="http://schemas.microsoft.com/office/drawing/2014/main" id="{C0DBFB49-6AC2-4C50-83F9-3B45F3923A92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28575</xdr:rowOff>
    </xdr:to>
    <xdr:sp macro="" textlink="">
      <xdr:nvSpPr>
        <xdr:cNvPr id="16153382" name="Text Box 3">
          <a:extLst>
            <a:ext uri="{FF2B5EF4-FFF2-40B4-BE49-F238E27FC236}">
              <a16:creationId xmlns:a16="http://schemas.microsoft.com/office/drawing/2014/main" id="{C8CC0F05-8AD2-413A-AAC0-A64230BDCC82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57150</xdr:rowOff>
    </xdr:to>
    <xdr:sp macro="" textlink="">
      <xdr:nvSpPr>
        <xdr:cNvPr id="16153383" name="Text Box 3">
          <a:extLst>
            <a:ext uri="{FF2B5EF4-FFF2-40B4-BE49-F238E27FC236}">
              <a16:creationId xmlns:a16="http://schemas.microsoft.com/office/drawing/2014/main" id="{2354A37B-0514-4064-8331-22484CE62A28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5</xdr:row>
      <xdr:rowOff>0</xdr:rowOff>
    </xdr:to>
    <xdr:sp macro="" textlink="">
      <xdr:nvSpPr>
        <xdr:cNvPr id="16153384" name="Text Box 3">
          <a:extLst>
            <a:ext uri="{FF2B5EF4-FFF2-40B4-BE49-F238E27FC236}">
              <a16:creationId xmlns:a16="http://schemas.microsoft.com/office/drawing/2014/main" id="{067D6EDD-47E6-40E1-BEEC-A374CB09C65D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9525</xdr:rowOff>
    </xdr:to>
    <xdr:sp macro="" textlink="">
      <xdr:nvSpPr>
        <xdr:cNvPr id="16153385" name="Text Box 3">
          <a:extLst>
            <a:ext uri="{FF2B5EF4-FFF2-40B4-BE49-F238E27FC236}">
              <a16:creationId xmlns:a16="http://schemas.microsoft.com/office/drawing/2014/main" id="{7872FD65-28CD-46E8-8E88-70578257CFAE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9525</xdr:rowOff>
    </xdr:to>
    <xdr:sp macro="" textlink="">
      <xdr:nvSpPr>
        <xdr:cNvPr id="16153386" name="Text Box 3">
          <a:extLst>
            <a:ext uri="{FF2B5EF4-FFF2-40B4-BE49-F238E27FC236}">
              <a16:creationId xmlns:a16="http://schemas.microsoft.com/office/drawing/2014/main" id="{9D0BFA6E-FE32-46FC-84A1-BF4D38D5AE4E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85725</xdr:colOff>
      <xdr:row>6</xdr:row>
      <xdr:rowOff>9525</xdr:rowOff>
    </xdr:to>
    <xdr:sp macro="" textlink="">
      <xdr:nvSpPr>
        <xdr:cNvPr id="16153387" name="Text Box 3">
          <a:extLst>
            <a:ext uri="{FF2B5EF4-FFF2-40B4-BE49-F238E27FC236}">
              <a16:creationId xmlns:a16="http://schemas.microsoft.com/office/drawing/2014/main" id="{DB8A77C3-2478-4FAB-9909-6B31CAE90A6C}"/>
            </a:ext>
          </a:extLst>
        </xdr:cNvPr>
        <xdr:cNvSpPr txBox="1">
          <a:spLocks noChangeArrowheads="1"/>
        </xdr:cNvSpPr>
      </xdr:nvSpPr>
      <xdr:spPr bwMode="auto">
        <a:xfrm>
          <a:off x="6343650" y="1447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6</xdr:row>
      <xdr:rowOff>0</xdr:rowOff>
    </xdr:from>
    <xdr:to>
      <xdr:col>6</xdr:col>
      <xdr:colOff>85725</xdr:colOff>
      <xdr:row>6</xdr:row>
      <xdr:rowOff>0</xdr:rowOff>
    </xdr:to>
    <xdr:sp macro="" textlink="">
      <xdr:nvSpPr>
        <xdr:cNvPr id="16153388" name="Text Box 3">
          <a:extLst>
            <a:ext uri="{FF2B5EF4-FFF2-40B4-BE49-F238E27FC236}">
              <a16:creationId xmlns:a16="http://schemas.microsoft.com/office/drawing/2014/main" id="{ED4CDFCE-BC45-4433-BF95-46BA49DC86F4}"/>
            </a:ext>
          </a:extLst>
        </xdr:cNvPr>
        <xdr:cNvSpPr txBox="1">
          <a:spLocks noChangeArrowheads="1"/>
        </xdr:cNvSpPr>
      </xdr:nvSpPr>
      <xdr:spPr bwMode="auto">
        <a:xfrm>
          <a:off x="6343650" y="163830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14</xdr:row>
      <xdr:rowOff>0</xdr:rowOff>
    </xdr:from>
    <xdr:to>
      <xdr:col>4</xdr:col>
      <xdr:colOff>85725</xdr:colOff>
      <xdr:row>15</xdr:row>
      <xdr:rowOff>57150</xdr:rowOff>
    </xdr:to>
    <xdr:sp macro="" textlink="">
      <xdr:nvSpPr>
        <xdr:cNvPr id="16153389" name="Text Box 3">
          <a:extLst>
            <a:ext uri="{FF2B5EF4-FFF2-40B4-BE49-F238E27FC236}">
              <a16:creationId xmlns:a16="http://schemas.microsoft.com/office/drawing/2014/main" id="{E7CBAB34-3A11-4F9E-970D-CD78E020A7B2}"/>
            </a:ext>
          </a:extLst>
        </xdr:cNvPr>
        <xdr:cNvSpPr txBox="1">
          <a:spLocks noChangeArrowheads="1"/>
        </xdr:cNvSpPr>
      </xdr:nvSpPr>
      <xdr:spPr bwMode="auto">
        <a:xfrm>
          <a:off x="6343650" y="3305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42</xdr:row>
      <xdr:rowOff>0</xdr:rowOff>
    </xdr:from>
    <xdr:to>
      <xdr:col>5</xdr:col>
      <xdr:colOff>685800</xdr:colOff>
      <xdr:row>43</xdr:row>
      <xdr:rowOff>57150</xdr:rowOff>
    </xdr:to>
    <xdr:sp macro="" textlink="">
      <xdr:nvSpPr>
        <xdr:cNvPr id="16153390" name="Text Box 3">
          <a:extLst>
            <a:ext uri="{FF2B5EF4-FFF2-40B4-BE49-F238E27FC236}">
              <a16:creationId xmlns:a16="http://schemas.microsoft.com/office/drawing/2014/main" id="{5F72EF0C-2A33-4008-BE54-6AF9ADE91D49}"/>
            </a:ext>
          </a:extLst>
        </xdr:cNvPr>
        <xdr:cNvSpPr txBox="1">
          <a:spLocks noChangeArrowheads="1"/>
        </xdr:cNvSpPr>
      </xdr:nvSpPr>
      <xdr:spPr bwMode="auto">
        <a:xfrm>
          <a:off x="6172200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571500</xdr:colOff>
      <xdr:row>42</xdr:row>
      <xdr:rowOff>0</xdr:rowOff>
    </xdr:from>
    <xdr:to>
      <xdr:col>5</xdr:col>
      <xdr:colOff>647700</xdr:colOff>
      <xdr:row>43</xdr:row>
      <xdr:rowOff>57150</xdr:rowOff>
    </xdr:to>
    <xdr:sp macro="" textlink="">
      <xdr:nvSpPr>
        <xdr:cNvPr id="16153391" name="Text Box 3">
          <a:extLst>
            <a:ext uri="{FF2B5EF4-FFF2-40B4-BE49-F238E27FC236}">
              <a16:creationId xmlns:a16="http://schemas.microsoft.com/office/drawing/2014/main" id="{9B414A1F-2735-4757-A114-D836F23FFA1F}"/>
            </a:ext>
          </a:extLst>
        </xdr:cNvPr>
        <xdr:cNvSpPr txBox="1">
          <a:spLocks noChangeArrowheads="1"/>
        </xdr:cNvSpPr>
      </xdr:nvSpPr>
      <xdr:spPr bwMode="auto">
        <a:xfrm>
          <a:off x="6134100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392" name="Text Box 3">
          <a:extLst>
            <a:ext uri="{FF2B5EF4-FFF2-40B4-BE49-F238E27FC236}">
              <a16:creationId xmlns:a16="http://schemas.microsoft.com/office/drawing/2014/main" id="{1AF93124-4EE1-4524-B890-9B270006E216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393" name="Text Box 3">
          <a:extLst>
            <a:ext uri="{FF2B5EF4-FFF2-40B4-BE49-F238E27FC236}">
              <a16:creationId xmlns:a16="http://schemas.microsoft.com/office/drawing/2014/main" id="{2864CD1E-BC89-4C25-88BC-9FC7E8AA0C1C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394" name="Text Box 3">
          <a:extLst>
            <a:ext uri="{FF2B5EF4-FFF2-40B4-BE49-F238E27FC236}">
              <a16:creationId xmlns:a16="http://schemas.microsoft.com/office/drawing/2014/main" id="{9FB96111-18EB-44DB-B6DF-78A8AF784181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395" name="Text Box 3">
          <a:extLst>
            <a:ext uri="{FF2B5EF4-FFF2-40B4-BE49-F238E27FC236}">
              <a16:creationId xmlns:a16="http://schemas.microsoft.com/office/drawing/2014/main" id="{BA0BA8E8-0FA0-44CF-A657-73A43D6D73E0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396" name="Text Box 3">
          <a:extLst>
            <a:ext uri="{FF2B5EF4-FFF2-40B4-BE49-F238E27FC236}">
              <a16:creationId xmlns:a16="http://schemas.microsoft.com/office/drawing/2014/main" id="{41AE07E9-6F27-42D8-9521-5A126631B39B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397" name="Text Box 3">
          <a:extLst>
            <a:ext uri="{FF2B5EF4-FFF2-40B4-BE49-F238E27FC236}">
              <a16:creationId xmlns:a16="http://schemas.microsoft.com/office/drawing/2014/main" id="{23FA10D8-F934-4D94-A40B-3CC2AFF8110A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398" name="Text Box 3">
          <a:extLst>
            <a:ext uri="{FF2B5EF4-FFF2-40B4-BE49-F238E27FC236}">
              <a16:creationId xmlns:a16="http://schemas.microsoft.com/office/drawing/2014/main" id="{14FE9710-65A2-4BB5-9EC0-4C5593AE6529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399" name="Text Box 3">
          <a:extLst>
            <a:ext uri="{FF2B5EF4-FFF2-40B4-BE49-F238E27FC236}">
              <a16:creationId xmlns:a16="http://schemas.microsoft.com/office/drawing/2014/main" id="{78F9C2B2-AE08-4A41-80F8-6737C358EEF0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57150</xdr:rowOff>
    </xdr:to>
    <xdr:sp macro="" textlink="">
      <xdr:nvSpPr>
        <xdr:cNvPr id="16153400" name="Text Box 3">
          <a:extLst>
            <a:ext uri="{FF2B5EF4-FFF2-40B4-BE49-F238E27FC236}">
              <a16:creationId xmlns:a16="http://schemas.microsoft.com/office/drawing/2014/main" id="{675E18AA-6D2D-414F-9991-FEB216F21A82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401" name="Text Box 3">
          <a:extLst>
            <a:ext uri="{FF2B5EF4-FFF2-40B4-BE49-F238E27FC236}">
              <a16:creationId xmlns:a16="http://schemas.microsoft.com/office/drawing/2014/main" id="{10074A87-617C-42C7-9F5E-49875896D167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402" name="Text Box 3">
          <a:extLst>
            <a:ext uri="{FF2B5EF4-FFF2-40B4-BE49-F238E27FC236}">
              <a16:creationId xmlns:a16="http://schemas.microsoft.com/office/drawing/2014/main" id="{2C383CBC-217D-42EF-A4AD-99234F85E6B4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403" name="Text Box 3">
          <a:extLst>
            <a:ext uri="{FF2B5EF4-FFF2-40B4-BE49-F238E27FC236}">
              <a16:creationId xmlns:a16="http://schemas.microsoft.com/office/drawing/2014/main" id="{103CA800-3A38-48F3-8BFE-66FFB75FC898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404" name="Text Box 3">
          <a:extLst>
            <a:ext uri="{FF2B5EF4-FFF2-40B4-BE49-F238E27FC236}">
              <a16:creationId xmlns:a16="http://schemas.microsoft.com/office/drawing/2014/main" id="{04053946-EEFC-468A-BB95-9EA5FBA34761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405" name="Text Box 3">
          <a:extLst>
            <a:ext uri="{FF2B5EF4-FFF2-40B4-BE49-F238E27FC236}">
              <a16:creationId xmlns:a16="http://schemas.microsoft.com/office/drawing/2014/main" id="{4C3B1087-7132-4D81-8F25-36515C3FCC5E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406" name="Text Box 3">
          <a:extLst>
            <a:ext uri="{FF2B5EF4-FFF2-40B4-BE49-F238E27FC236}">
              <a16:creationId xmlns:a16="http://schemas.microsoft.com/office/drawing/2014/main" id="{AF13253B-97A7-4DDB-8946-215D1BE865FC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15</xdr:row>
      <xdr:rowOff>0</xdr:rowOff>
    </xdr:from>
    <xdr:to>
      <xdr:col>4</xdr:col>
      <xdr:colOff>85725</xdr:colOff>
      <xdr:row>16</xdr:row>
      <xdr:rowOff>57150</xdr:rowOff>
    </xdr:to>
    <xdr:sp macro="" textlink="">
      <xdr:nvSpPr>
        <xdr:cNvPr id="16153407" name="Text Box 3">
          <a:extLst>
            <a:ext uri="{FF2B5EF4-FFF2-40B4-BE49-F238E27FC236}">
              <a16:creationId xmlns:a16="http://schemas.microsoft.com/office/drawing/2014/main" id="{89601E6C-D7A2-45CA-98E5-1423261DCA60}"/>
            </a:ext>
          </a:extLst>
        </xdr:cNvPr>
        <xdr:cNvSpPr txBox="1">
          <a:spLocks noChangeArrowheads="1"/>
        </xdr:cNvSpPr>
      </xdr:nvSpPr>
      <xdr:spPr bwMode="auto">
        <a:xfrm>
          <a:off x="6343650" y="349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408" name="Text Box 3">
          <a:extLst>
            <a:ext uri="{FF2B5EF4-FFF2-40B4-BE49-F238E27FC236}">
              <a16:creationId xmlns:a16="http://schemas.microsoft.com/office/drawing/2014/main" id="{20623E94-7C04-4AA7-AB34-D235B6DE9971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409" name="Text Box 3">
          <a:extLst>
            <a:ext uri="{FF2B5EF4-FFF2-40B4-BE49-F238E27FC236}">
              <a16:creationId xmlns:a16="http://schemas.microsoft.com/office/drawing/2014/main" id="{EDAC5C36-FC73-442F-9B73-D96BD6D633E4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410" name="Text Box 3">
          <a:extLst>
            <a:ext uri="{FF2B5EF4-FFF2-40B4-BE49-F238E27FC236}">
              <a16:creationId xmlns:a16="http://schemas.microsoft.com/office/drawing/2014/main" id="{B890AADB-F3C6-48C0-860C-7C291C9D2322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411" name="Text Box 3">
          <a:extLst>
            <a:ext uri="{FF2B5EF4-FFF2-40B4-BE49-F238E27FC236}">
              <a16:creationId xmlns:a16="http://schemas.microsoft.com/office/drawing/2014/main" id="{19E341B1-8A0F-4DF1-9280-6A2D2AF8B0AC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412" name="Text Box 3">
          <a:extLst>
            <a:ext uri="{FF2B5EF4-FFF2-40B4-BE49-F238E27FC236}">
              <a16:creationId xmlns:a16="http://schemas.microsoft.com/office/drawing/2014/main" id="{4922F049-F8F0-4724-82BF-92C6BB070681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413" name="Text Box 3">
          <a:extLst>
            <a:ext uri="{FF2B5EF4-FFF2-40B4-BE49-F238E27FC236}">
              <a16:creationId xmlns:a16="http://schemas.microsoft.com/office/drawing/2014/main" id="{5065B45F-2759-4DE2-A28B-50C0685A2CFC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414" name="Text Box 3">
          <a:extLst>
            <a:ext uri="{FF2B5EF4-FFF2-40B4-BE49-F238E27FC236}">
              <a16:creationId xmlns:a16="http://schemas.microsoft.com/office/drawing/2014/main" id="{13E15188-ABAB-4CD6-9C94-4109AD36E40A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415" name="Text Box 3">
          <a:extLst>
            <a:ext uri="{FF2B5EF4-FFF2-40B4-BE49-F238E27FC236}">
              <a16:creationId xmlns:a16="http://schemas.microsoft.com/office/drawing/2014/main" id="{DBFBA511-D9F9-4C71-888B-A8680C83CB83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416" name="Text Box 3">
          <a:extLst>
            <a:ext uri="{FF2B5EF4-FFF2-40B4-BE49-F238E27FC236}">
              <a16:creationId xmlns:a16="http://schemas.microsoft.com/office/drawing/2014/main" id="{26FCD20C-C820-44CA-BED8-3C88555087D6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417" name="Text Box 3">
          <a:extLst>
            <a:ext uri="{FF2B5EF4-FFF2-40B4-BE49-F238E27FC236}">
              <a16:creationId xmlns:a16="http://schemas.microsoft.com/office/drawing/2014/main" id="{E399781E-C243-4199-B377-0B9708C2B3F9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418" name="Text Box 3">
          <a:extLst>
            <a:ext uri="{FF2B5EF4-FFF2-40B4-BE49-F238E27FC236}">
              <a16:creationId xmlns:a16="http://schemas.microsoft.com/office/drawing/2014/main" id="{71795CED-D9E7-4A32-AE20-AB641E33E878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419" name="Text Box 3">
          <a:extLst>
            <a:ext uri="{FF2B5EF4-FFF2-40B4-BE49-F238E27FC236}">
              <a16:creationId xmlns:a16="http://schemas.microsoft.com/office/drawing/2014/main" id="{8DCAD32E-5440-4B89-B107-AC9B4F846612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420" name="Text Box 3">
          <a:extLst>
            <a:ext uri="{FF2B5EF4-FFF2-40B4-BE49-F238E27FC236}">
              <a16:creationId xmlns:a16="http://schemas.microsoft.com/office/drawing/2014/main" id="{EF39C971-844A-4CC1-B954-EED6781E54A3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421" name="Text Box 3">
          <a:extLst>
            <a:ext uri="{FF2B5EF4-FFF2-40B4-BE49-F238E27FC236}">
              <a16:creationId xmlns:a16="http://schemas.microsoft.com/office/drawing/2014/main" id="{0C352A15-C5A6-45EA-A9F9-F70AC8978FD6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422" name="Text Box 3">
          <a:extLst>
            <a:ext uri="{FF2B5EF4-FFF2-40B4-BE49-F238E27FC236}">
              <a16:creationId xmlns:a16="http://schemas.microsoft.com/office/drawing/2014/main" id="{215898F6-8562-4282-8829-55DD84DCFD81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423" name="Text Box 3">
          <a:extLst>
            <a:ext uri="{FF2B5EF4-FFF2-40B4-BE49-F238E27FC236}">
              <a16:creationId xmlns:a16="http://schemas.microsoft.com/office/drawing/2014/main" id="{3EF90DE7-6595-4236-BB31-C72065644D35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424" name="Text Box 3">
          <a:extLst>
            <a:ext uri="{FF2B5EF4-FFF2-40B4-BE49-F238E27FC236}">
              <a16:creationId xmlns:a16="http://schemas.microsoft.com/office/drawing/2014/main" id="{E17FF1E7-DB39-47AB-9E1A-B0FA0477E63C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57150</xdr:rowOff>
    </xdr:to>
    <xdr:sp macro="" textlink="">
      <xdr:nvSpPr>
        <xdr:cNvPr id="16153425" name="Text Box 3">
          <a:extLst>
            <a:ext uri="{FF2B5EF4-FFF2-40B4-BE49-F238E27FC236}">
              <a16:creationId xmlns:a16="http://schemas.microsoft.com/office/drawing/2014/main" id="{714A8804-1DC9-466D-B0FC-E1EAB95FB98D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57150</xdr:rowOff>
    </xdr:to>
    <xdr:sp macro="" textlink="">
      <xdr:nvSpPr>
        <xdr:cNvPr id="16153426" name="Text Box 3">
          <a:extLst>
            <a:ext uri="{FF2B5EF4-FFF2-40B4-BE49-F238E27FC236}">
              <a16:creationId xmlns:a16="http://schemas.microsoft.com/office/drawing/2014/main" id="{C756C6AD-2EE7-4857-980B-CA42EE2C5738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57150</xdr:rowOff>
    </xdr:to>
    <xdr:sp macro="" textlink="">
      <xdr:nvSpPr>
        <xdr:cNvPr id="16153427" name="Text Box 3">
          <a:extLst>
            <a:ext uri="{FF2B5EF4-FFF2-40B4-BE49-F238E27FC236}">
              <a16:creationId xmlns:a16="http://schemas.microsoft.com/office/drawing/2014/main" id="{FDD827F0-6AE6-4896-96BF-A5795D12037A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57150</xdr:rowOff>
    </xdr:to>
    <xdr:sp macro="" textlink="">
      <xdr:nvSpPr>
        <xdr:cNvPr id="16153428" name="Text Box 3">
          <a:extLst>
            <a:ext uri="{FF2B5EF4-FFF2-40B4-BE49-F238E27FC236}">
              <a16:creationId xmlns:a16="http://schemas.microsoft.com/office/drawing/2014/main" id="{A4906BDC-DF9F-4AAB-AC34-84D2DD2C3B9F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57150</xdr:rowOff>
    </xdr:to>
    <xdr:sp macro="" textlink="">
      <xdr:nvSpPr>
        <xdr:cNvPr id="16153429" name="Text Box 3">
          <a:extLst>
            <a:ext uri="{FF2B5EF4-FFF2-40B4-BE49-F238E27FC236}">
              <a16:creationId xmlns:a16="http://schemas.microsoft.com/office/drawing/2014/main" id="{62250BC5-4392-41D4-BE0A-CAE00CE66F5C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57150</xdr:rowOff>
    </xdr:to>
    <xdr:sp macro="" textlink="">
      <xdr:nvSpPr>
        <xdr:cNvPr id="16153430" name="Text Box 3">
          <a:extLst>
            <a:ext uri="{FF2B5EF4-FFF2-40B4-BE49-F238E27FC236}">
              <a16:creationId xmlns:a16="http://schemas.microsoft.com/office/drawing/2014/main" id="{7E4E181B-A040-4833-A119-C0C1C3A8783D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57150</xdr:rowOff>
    </xdr:to>
    <xdr:sp macro="" textlink="">
      <xdr:nvSpPr>
        <xdr:cNvPr id="16153431" name="Text Box 3">
          <a:extLst>
            <a:ext uri="{FF2B5EF4-FFF2-40B4-BE49-F238E27FC236}">
              <a16:creationId xmlns:a16="http://schemas.microsoft.com/office/drawing/2014/main" id="{C704EB73-113C-463B-B7F5-6D0DD6781AB6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57150</xdr:rowOff>
    </xdr:to>
    <xdr:sp macro="" textlink="">
      <xdr:nvSpPr>
        <xdr:cNvPr id="16153432" name="Text Box 3">
          <a:extLst>
            <a:ext uri="{FF2B5EF4-FFF2-40B4-BE49-F238E27FC236}">
              <a16:creationId xmlns:a16="http://schemas.microsoft.com/office/drawing/2014/main" id="{643C99E8-2EFB-4B03-9D7C-DC756A8AC83B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57150</xdr:rowOff>
    </xdr:to>
    <xdr:sp macro="" textlink="">
      <xdr:nvSpPr>
        <xdr:cNvPr id="16153433" name="Text Box 3">
          <a:extLst>
            <a:ext uri="{FF2B5EF4-FFF2-40B4-BE49-F238E27FC236}">
              <a16:creationId xmlns:a16="http://schemas.microsoft.com/office/drawing/2014/main" id="{BF0F7E96-6BB1-47DF-9E9E-F76EC86E4937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57150</xdr:rowOff>
    </xdr:to>
    <xdr:sp macro="" textlink="">
      <xdr:nvSpPr>
        <xdr:cNvPr id="16153434" name="Text Box 3">
          <a:extLst>
            <a:ext uri="{FF2B5EF4-FFF2-40B4-BE49-F238E27FC236}">
              <a16:creationId xmlns:a16="http://schemas.microsoft.com/office/drawing/2014/main" id="{ED50A693-9530-4D63-A479-3A919B4D539D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57150</xdr:rowOff>
    </xdr:to>
    <xdr:sp macro="" textlink="">
      <xdr:nvSpPr>
        <xdr:cNvPr id="16153435" name="Text Box 3">
          <a:extLst>
            <a:ext uri="{FF2B5EF4-FFF2-40B4-BE49-F238E27FC236}">
              <a16:creationId xmlns:a16="http://schemas.microsoft.com/office/drawing/2014/main" id="{47C593C3-5A7E-49EF-B429-8D447FB43F7B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57150</xdr:rowOff>
    </xdr:to>
    <xdr:sp macro="" textlink="">
      <xdr:nvSpPr>
        <xdr:cNvPr id="16153436" name="Text Box 3">
          <a:extLst>
            <a:ext uri="{FF2B5EF4-FFF2-40B4-BE49-F238E27FC236}">
              <a16:creationId xmlns:a16="http://schemas.microsoft.com/office/drawing/2014/main" id="{19717EF6-DCD2-45EC-AF45-36CDF4893902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57150</xdr:rowOff>
    </xdr:to>
    <xdr:sp macro="" textlink="">
      <xdr:nvSpPr>
        <xdr:cNvPr id="16153437" name="Text Box 3">
          <a:extLst>
            <a:ext uri="{FF2B5EF4-FFF2-40B4-BE49-F238E27FC236}">
              <a16:creationId xmlns:a16="http://schemas.microsoft.com/office/drawing/2014/main" id="{A9266ED1-CCC4-4959-80DA-50B6206D6E6A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57150</xdr:rowOff>
    </xdr:to>
    <xdr:sp macro="" textlink="">
      <xdr:nvSpPr>
        <xdr:cNvPr id="16153438" name="Text Box 3">
          <a:extLst>
            <a:ext uri="{FF2B5EF4-FFF2-40B4-BE49-F238E27FC236}">
              <a16:creationId xmlns:a16="http://schemas.microsoft.com/office/drawing/2014/main" id="{5CF36F8D-5C17-4EAB-81A7-EE89C562720E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57150</xdr:rowOff>
    </xdr:to>
    <xdr:sp macro="" textlink="">
      <xdr:nvSpPr>
        <xdr:cNvPr id="16153439" name="Text Box 3">
          <a:extLst>
            <a:ext uri="{FF2B5EF4-FFF2-40B4-BE49-F238E27FC236}">
              <a16:creationId xmlns:a16="http://schemas.microsoft.com/office/drawing/2014/main" id="{F5F8C6ED-C52D-4512-9618-0894F407DF04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57150</xdr:rowOff>
    </xdr:to>
    <xdr:sp macro="" textlink="">
      <xdr:nvSpPr>
        <xdr:cNvPr id="16153440" name="Text Box 3">
          <a:extLst>
            <a:ext uri="{FF2B5EF4-FFF2-40B4-BE49-F238E27FC236}">
              <a16:creationId xmlns:a16="http://schemas.microsoft.com/office/drawing/2014/main" id="{937871E2-0ED4-4404-AE13-C10726BD42DF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57150</xdr:rowOff>
    </xdr:to>
    <xdr:sp macro="" textlink="">
      <xdr:nvSpPr>
        <xdr:cNvPr id="16153441" name="Text Box 3">
          <a:extLst>
            <a:ext uri="{FF2B5EF4-FFF2-40B4-BE49-F238E27FC236}">
              <a16:creationId xmlns:a16="http://schemas.microsoft.com/office/drawing/2014/main" id="{9433CBC4-E881-4AF6-A021-DDA44879EB7A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57150</xdr:rowOff>
    </xdr:to>
    <xdr:sp macro="" textlink="">
      <xdr:nvSpPr>
        <xdr:cNvPr id="16153442" name="Text Box 3">
          <a:extLst>
            <a:ext uri="{FF2B5EF4-FFF2-40B4-BE49-F238E27FC236}">
              <a16:creationId xmlns:a16="http://schemas.microsoft.com/office/drawing/2014/main" id="{064CB906-C1C3-496E-A999-20BDC89F23A1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57150</xdr:rowOff>
    </xdr:to>
    <xdr:sp macro="" textlink="">
      <xdr:nvSpPr>
        <xdr:cNvPr id="16153443" name="Text Box 3">
          <a:extLst>
            <a:ext uri="{FF2B5EF4-FFF2-40B4-BE49-F238E27FC236}">
              <a16:creationId xmlns:a16="http://schemas.microsoft.com/office/drawing/2014/main" id="{8998662A-DA0F-4B88-B550-60D0C08AA9DA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42</xdr:row>
      <xdr:rowOff>0</xdr:rowOff>
    </xdr:from>
    <xdr:to>
      <xdr:col>5</xdr:col>
      <xdr:colOff>85725</xdr:colOff>
      <xdr:row>43</xdr:row>
      <xdr:rowOff>9525</xdr:rowOff>
    </xdr:to>
    <xdr:sp macro="" textlink="">
      <xdr:nvSpPr>
        <xdr:cNvPr id="16153444" name="Text Box 4">
          <a:extLst>
            <a:ext uri="{FF2B5EF4-FFF2-40B4-BE49-F238E27FC236}">
              <a16:creationId xmlns:a16="http://schemas.microsoft.com/office/drawing/2014/main" id="{754EF0B5-4A47-4CEE-8C99-6F5B2C948C3D}"/>
            </a:ext>
          </a:extLst>
        </xdr:cNvPr>
        <xdr:cNvSpPr txBox="1">
          <a:spLocks noChangeArrowheads="1"/>
        </xdr:cNvSpPr>
      </xdr:nvSpPr>
      <xdr:spPr bwMode="auto">
        <a:xfrm>
          <a:off x="557212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9525</xdr:rowOff>
    </xdr:to>
    <xdr:sp macro="" textlink="">
      <xdr:nvSpPr>
        <xdr:cNvPr id="16153445" name="Text Box 3">
          <a:extLst>
            <a:ext uri="{FF2B5EF4-FFF2-40B4-BE49-F238E27FC236}">
              <a16:creationId xmlns:a16="http://schemas.microsoft.com/office/drawing/2014/main" id="{6A9051AD-5CE5-4A89-BA67-86193160197F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9525</xdr:rowOff>
    </xdr:to>
    <xdr:sp macro="" textlink="">
      <xdr:nvSpPr>
        <xdr:cNvPr id="16153446" name="Text Box 3">
          <a:extLst>
            <a:ext uri="{FF2B5EF4-FFF2-40B4-BE49-F238E27FC236}">
              <a16:creationId xmlns:a16="http://schemas.microsoft.com/office/drawing/2014/main" id="{5DDAB9E0-6C01-474D-A4C4-9E4CC9EC6C45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9525</xdr:rowOff>
    </xdr:to>
    <xdr:sp macro="" textlink="">
      <xdr:nvSpPr>
        <xdr:cNvPr id="16153447" name="Text Box 3">
          <a:extLst>
            <a:ext uri="{FF2B5EF4-FFF2-40B4-BE49-F238E27FC236}">
              <a16:creationId xmlns:a16="http://schemas.microsoft.com/office/drawing/2014/main" id="{52170E05-4EAD-4917-BBAA-44C68F894B90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9525</xdr:rowOff>
    </xdr:to>
    <xdr:sp macro="" textlink="">
      <xdr:nvSpPr>
        <xdr:cNvPr id="16153448" name="Text Box 3">
          <a:extLst>
            <a:ext uri="{FF2B5EF4-FFF2-40B4-BE49-F238E27FC236}">
              <a16:creationId xmlns:a16="http://schemas.microsoft.com/office/drawing/2014/main" id="{2EA5050E-57ED-49C9-8532-AD378B1F8946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85725</xdr:rowOff>
    </xdr:to>
    <xdr:sp macro="" textlink="">
      <xdr:nvSpPr>
        <xdr:cNvPr id="16153449" name="Text Box 3">
          <a:extLst>
            <a:ext uri="{FF2B5EF4-FFF2-40B4-BE49-F238E27FC236}">
              <a16:creationId xmlns:a16="http://schemas.microsoft.com/office/drawing/2014/main" id="{9C67FDA0-5DA7-4B1F-9635-42817E74813B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42</xdr:row>
      <xdr:rowOff>0</xdr:rowOff>
    </xdr:from>
    <xdr:to>
      <xdr:col>5</xdr:col>
      <xdr:colOff>85725</xdr:colOff>
      <xdr:row>43</xdr:row>
      <xdr:rowOff>9525</xdr:rowOff>
    </xdr:to>
    <xdr:sp macro="" textlink="">
      <xdr:nvSpPr>
        <xdr:cNvPr id="16153450" name="Text Box 4">
          <a:extLst>
            <a:ext uri="{FF2B5EF4-FFF2-40B4-BE49-F238E27FC236}">
              <a16:creationId xmlns:a16="http://schemas.microsoft.com/office/drawing/2014/main" id="{78878765-C414-4B7F-B21B-0F75D8091E29}"/>
            </a:ext>
          </a:extLst>
        </xdr:cNvPr>
        <xdr:cNvSpPr txBox="1">
          <a:spLocks noChangeArrowheads="1"/>
        </xdr:cNvSpPr>
      </xdr:nvSpPr>
      <xdr:spPr bwMode="auto">
        <a:xfrm>
          <a:off x="557212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9525</xdr:rowOff>
    </xdr:to>
    <xdr:sp macro="" textlink="">
      <xdr:nvSpPr>
        <xdr:cNvPr id="16153451" name="Text Box 3">
          <a:extLst>
            <a:ext uri="{FF2B5EF4-FFF2-40B4-BE49-F238E27FC236}">
              <a16:creationId xmlns:a16="http://schemas.microsoft.com/office/drawing/2014/main" id="{437AABDC-DC98-4F91-9AFF-88BBEA98AB9D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9525</xdr:rowOff>
    </xdr:to>
    <xdr:sp macro="" textlink="">
      <xdr:nvSpPr>
        <xdr:cNvPr id="16153452" name="Text Box 3">
          <a:extLst>
            <a:ext uri="{FF2B5EF4-FFF2-40B4-BE49-F238E27FC236}">
              <a16:creationId xmlns:a16="http://schemas.microsoft.com/office/drawing/2014/main" id="{446912AB-1E88-4B4E-AEC4-5A334CDEB4A5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85725</xdr:rowOff>
    </xdr:to>
    <xdr:sp macro="" textlink="">
      <xdr:nvSpPr>
        <xdr:cNvPr id="16153453" name="Text Box 3">
          <a:extLst>
            <a:ext uri="{FF2B5EF4-FFF2-40B4-BE49-F238E27FC236}">
              <a16:creationId xmlns:a16="http://schemas.microsoft.com/office/drawing/2014/main" id="{EF5EAA7A-F632-4667-80F4-DECD9FA14982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85725</xdr:rowOff>
    </xdr:to>
    <xdr:sp macro="" textlink="">
      <xdr:nvSpPr>
        <xdr:cNvPr id="16153454" name="Text Box 3">
          <a:extLst>
            <a:ext uri="{FF2B5EF4-FFF2-40B4-BE49-F238E27FC236}">
              <a16:creationId xmlns:a16="http://schemas.microsoft.com/office/drawing/2014/main" id="{DB9945BD-58B8-4B7B-880A-BE041D5B8527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123825</xdr:rowOff>
    </xdr:to>
    <xdr:sp macro="" textlink="">
      <xdr:nvSpPr>
        <xdr:cNvPr id="16153455" name="Text Box 3">
          <a:extLst>
            <a:ext uri="{FF2B5EF4-FFF2-40B4-BE49-F238E27FC236}">
              <a16:creationId xmlns:a16="http://schemas.microsoft.com/office/drawing/2014/main" id="{945F252D-08B6-4588-953F-8B015DCD1E20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123825</xdr:rowOff>
    </xdr:to>
    <xdr:sp macro="" textlink="">
      <xdr:nvSpPr>
        <xdr:cNvPr id="16153456" name="Text Box 3">
          <a:extLst>
            <a:ext uri="{FF2B5EF4-FFF2-40B4-BE49-F238E27FC236}">
              <a16:creationId xmlns:a16="http://schemas.microsoft.com/office/drawing/2014/main" id="{A2A2C0D0-A487-4163-9DA7-7BD175F89A61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85725</xdr:rowOff>
    </xdr:to>
    <xdr:sp macro="" textlink="">
      <xdr:nvSpPr>
        <xdr:cNvPr id="16153457" name="Text Box 3">
          <a:extLst>
            <a:ext uri="{FF2B5EF4-FFF2-40B4-BE49-F238E27FC236}">
              <a16:creationId xmlns:a16="http://schemas.microsoft.com/office/drawing/2014/main" id="{643151E5-3F7D-4C1F-B928-475FDF501659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9525</xdr:rowOff>
    </xdr:to>
    <xdr:sp macro="" textlink="">
      <xdr:nvSpPr>
        <xdr:cNvPr id="16153458" name="Text Box 3">
          <a:extLst>
            <a:ext uri="{FF2B5EF4-FFF2-40B4-BE49-F238E27FC236}">
              <a16:creationId xmlns:a16="http://schemas.microsoft.com/office/drawing/2014/main" id="{39720819-BCDD-4F24-9BCB-6BE0102D78E2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9525</xdr:rowOff>
    </xdr:to>
    <xdr:sp macro="" textlink="">
      <xdr:nvSpPr>
        <xdr:cNvPr id="16153459" name="Text Box 3">
          <a:extLst>
            <a:ext uri="{FF2B5EF4-FFF2-40B4-BE49-F238E27FC236}">
              <a16:creationId xmlns:a16="http://schemas.microsoft.com/office/drawing/2014/main" id="{49820C7D-BB8C-4E64-8E03-0A9181BF4665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9525</xdr:rowOff>
    </xdr:to>
    <xdr:sp macro="" textlink="">
      <xdr:nvSpPr>
        <xdr:cNvPr id="16153460" name="Text Box 3">
          <a:extLst>
            <a:ext uri="{FF2B5EF4-FFF2-40B4-BE49-F238E27FC236}">
              <a16:creationId xmlns:a16="http://schemas.microsoft.com/office/drawing/2014/main" id="{B888469D-D3C6-4DCF-A3E3-B21A798E5358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9525</xdr:rowOff>
    </xdr:to>
    <xdr:sp macro="" textlink="">
      <xdr:nvSpPr>
        <xdr:cNvPr id="16153461" name="Text Box 3">
          <a:extLst>
            <a:ext uri="{FF2B5EF4-FFF2-40B4-BE49-F238E27FC236}">
              <a16:creationId xmlns:a16="http://schemas.microsoft.com/office/drawing/2014/main" id="{3B1FF523-7743-4F26-AC0F-0EEC0E1DF364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9525</xdr:rowOff>
    </xdr:to>
    <xdr:sp macro="" textlink="">
      <xdr:nvSpPr>
        <xdr:cNvPr id="16153462" name="Text Box 3">
          <a:extLst>
            <a:ext uri="{FF2B5EF4-FFF2-40B4-BE49-F238E27FC236}">
              <a16:creationId xmlns:a16="http://schemas.microsoft.com/office/drawing/2014/main" id="{E488C5C0-0357-4C99-9F15-BFDBD6921535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85725</xdr:rowOff>
    </xdr:to>
    <xdr:sp macro="" textlink="">
      <xdr:nvSpPr>
        <xdr:cNvPr id="16153463" name="Text Box 3">
          <a:extLst>
            <a:ext uri="{FF2B5EF4-FFF2-40B4-BE49-F238E27FC236}">
              <a16:creationId xmlns:a16="http://schemas.microsoft.com/office/drawing/2014/main" id="{6E3AD692-030F-41B0-8C30-FDC0C8AC51DC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85725</xdr:rowOff>
    </xdr:to>
    <xdr:sp macro="" textlink="">
      <xdr:nvSpPr>
        <xdr:cNvPr id="16153464" name="Text Box 3">
          <a:extLst>
            <a:ext uri="{FF2B5EF4-FFF2-40B4-BE49-F238E27FC236}">
              <a16:creationId xmlns:a16="http://schemas.microsoft.com/office/drawing/2014/main" id="{9C6E6CC7-F356-4B5F-89E2-A7F6216ABCE9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85725</xdr:rowOff>
    </xdr:to>
    <xdr:sp macro="" textlink="">
      <xdr:nvSpPr>
        <xdr:cNvPr id="16153465" name="Text Box 3">
          <a:extLst>
            <a:ext uri="{FF2B5EF4-FFF2-40B4-BE49-F238E27FC236}">
              <a16:creationId xmlns:a16="http://schemas.microsoft.com/office/drawing/2014/main" id="{B2267A78-09FB-44FB-8236-F8A8B57555DE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123825</xdr:rowOff>
    </xdr:to>
    <xdr:sp macro="" textlink="">
      <xdr:nvSpPr>
        <xdr:cNvPr id="16153466" name="Text Box 3">
          <a:extLst>
            <a:ext uri="{FF2B5EF4-FFF2-40B4-BE49-F238E27FC236}">
              <a16:creationId xmlns:a16="http://schemas.microsoft.com/office/drawing/2014/main" id="{4AE9F299-60F5-451D-8635-AFB66BCCA9A0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123825</xdr:rowOff>
    </xdr:to>
    <xdr:sp macro="" textlink="">
      <xdr:nvSpPr>
        <xdr:cNvPr id="16153467" name="Text Box 3">
          <a:extLst>
            <a:ext uri="{FF2B5EF4-FFF2-40B4-BE49-F238E27FC236}">
              <a16:creationId xmlns:a16="http://schemas.microsoft.com/office/drawing/2014/main" id="{623956F9-23BF-4FCF-9ACB-8C35918349B8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85725</xdr:rowOff>
    </xdr:to>
    <xdr:sp macro="" textlink="">
      <xdr:nvSpPr>
        <xdr:cNvPr id="16153468" name="Text Box 3">
          <a:extLst>
            <a:ext uri="{FF2B5EF4-FFF2-40B4-BE49-F238E27FC236}">
              <a16:creationId xmlns:a16="http://schemas.microsoft.com/office/drawing/2014/main" id="{6FC3DCF3-16AE-4137-ADCD-29F01EC21DC9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9525</xdr:rowOff>
    </xdr:to>
    <xdr:sp macro="" textlink="">
      <xdr:nvSpPr>
        <xdr:cNvPr id="16153469" name="Text Box 3">
          <a:extLst>
            <a:ext uri="{FF2B5EF4-FFF2-40B4-BE49-F238E27FC236}">
              <a16:creationId xmlns:a16="http://schemas.microsoft.com/office/drawing/2014/main" id="{2EC41CAC-5DD2-4C12-94AF-F00DA9E6E310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9525</xdr:rowOff>
    </xdr:to>
    <xdr:sp macro="" textlink="">
      <xdr:nvSpPr>
        <xdr:cNvPr id="16153470" name="Text Box 3">
          <a:extLst>
            <a:ext uri="{FF2B5EF4-FFF2-40B4-BE49-F238E27FC236}">
              <a16:creationId xmlns:a16="http://schemas.microsoft.com/office/drawing/2014/main" id="{0CFF5F69-76F8-4507-87CB-57A5DDDFEE11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9525</xdr:rowOff>
    </xdr:to>
    <xdr:sp macro="" textlink="">
      <xdr:nvSpPr>
        <xdr:cNvPr id="16153471" name="Text Box 3">
          <a:extLst>
            <a:ext uri="{FF2B5EF4-FFF2-40B4-BE49-F238E27FC236}">
              <a16:creationId xmlns:a16="http://schemas.microsoft.com/office/drawing/2014/main" id="{F0747D3D-11CA-4475-BFC0-7579914D524D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9525</xdr:rowOff>
    </xdr:to>
    <xdr:sp macro="" textlink="">
      <xdr:nvSpPr>
        <xdr:cNvPr id="16153472" name="Text Box 3">
          <a:extLst>
            <a:ext uri="{FF2B5EF4-FFF2-40B4-BE49-F238E27FC236}">
              <a16:creationId xmlns:a16="http://schemas.microsoft.com/office/drawing/2014/main" id="{87374A8F-F67E-4F40-97B7-83106C78EA71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9525</xdr:rowOff>
    </xdr:to>
    <xdr:sp macro="" textlink="">
      <xdr:nvSpPr>
        <xdr:cNvPr id="16153473" name="Text Box 3">
          <a:extLst>
            <a:ext uri="{FF2B5EF4-FFF2-40B4-BE49-F238E27FC236}">
              <a16:creationId xmlns:a16="http://schemas.microsoft.com/office/drawing/2014/main" id="{880A3472-863D-4E9B-BB95-C3B04E85D990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9525</xdr:rowOff>
    </xdr:to>
    <xdr:sp macro="" textlink="">
      <xdr:nvSpPr>
        <xdr:cNvPr id="16153474" name="Text Box 3">
          <a:extLst>
            <a:ext uri="{FF2B5EF4-FFF2-40B4-BE49-F238E27FC236}">
              <a16:creationId xmlns:a16="http://schemas.microsoft.com/office/drawing/2014/main" id="{7CED7771-05F0-4AA7-BB0E-032CCD361C93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9525</xdr:rowOff>
    </xdr:to>
    <xdr:sp macro="" textlink="">
      <xdr:nvSpPr>
        <xdr:cNvPr id="16153475" name="Text Box 3">
          <a:extLst>
            <a:ext uri="{FF2B5EF4-FFF2-40B4-BE49-F238E27FC236}">
              <a16:creationId xmlns:a16="http://schemas.microsoft.com/office/drawing/2014/main" id="{3C3D4BBB-18AF-48FB-B449-9A63A05B2505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9525</xdr:rowOff>
    </xdr:to>
    <xdr:sp macro="" textlink="">
      <xdr:nvSpPr>
        <xdr:cNvPr id="16153476" name="Text Box 3">
          <a:extLst>
            <a:ext uri="{FF2B5EF4-FFF2-40B4-BE49-F238E27FC236}">
              <a16:creationId xmlns:a16="http://schemas.microsoft.com/office/drawing/2014/main" id="{E7BC5AC1-6377-4B64-BF59-919A5F07E294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28575</xdr:rowOff>
    </xdr:to>
    <xdr:sp macro="" textlink="">
      <xdr:nvSpPr>
        <xdr:cNvPr id="16153477" name="Text Box 3">
          <a:extLst>
            <a:ext uri="{FF2B5EF4-FFF2-40B4-BE49-F238E27FC236}">
              <a16:creationId xmlns:a16="http://schemas.microsoft.com/office/drawing/2014/main" id="{69BDC9F2-C8E0-4454-A055-82E7A014BE31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57150</xdr:rowOff>
    </xdr:to>
    <xdr:sp macro="" textlink="">
      <xdr:nvSpPr>
        <xdr:cNvPr id="16153478" name="Text Box 3">
          <a:extLst>
            <a:ext uri="{FF2B5EF4-FFF2-40B4-BE49-F238E27FC236}">
              <a16:creationId xmlns:a16="http://schemas.microsoft.com/office/drawing/2014/main" id="{9F0E0A0A-789E-4AFD-8A53-070ECA2A675D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9525</xdr:rowOff>
    </xdr:to>
    <xdr:sp macro="" textlink="">
      <xdr:nvSpPr>
        <xdr:cNvPr id="16153479" name="Text Box 3">
          <a:extLst>
            <a:ext uri="{FF2B5EF4-FFF2-40B4-BE49-F238E27FC236}">
              <a16:creationId xmlns:a16="http://schemas.microsoft.com/office/drawing/2014/main" id="{0F3CCB23-866A-42A6-92F4-68AA8426A1F9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9525</xdr:rowOff>
    </xdr:to>
    <xdr:sp macro="" textlink="">
      <xdr:nvSpPr>
        <xdr:cNvPr id="16153480" name="Text Box 3">
          <a:extLst>
            <a:ext uri="{FF2B5EF4-FFF2-40B4-BE49-F238E27FC236}">
              <a16:creationId xmlns:a16="http://schemas.microsoft.com/office/drawing/2014/main" id="{282C2FDD-1E16-47C0-AAC6-B303740A991C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42</xdr:row>
      <xdr:rowOff>0</xdr:rowOff>
    </xdr:from>
    <xdr:to>
      <xdr:col>6</xdr:col>
      <xdr:colOff>85725</xdr:colOff>
      <xdr:row>43</xdr:row>
      <xdr:rowOff>9525</xdr:rowOff>
    </xdr:to>
    <xdr:sp macro="" textlink="">
      <xdr:nvSpPr>
        <xdr:cNvPr id="16153481" name="Text Box 3">
          <a:extLst>
            <a:ext uri="{FF2B5EF4-FFF2-40B4-BE49-F238E27FC236}">
              <a16:creationId xmlns:a16="http://schemas.microsoft.com/office/drawing/2014/main" id="{0CCEFD97-2371-489D-9441-6A44CB427503}"/>
            </a:ext>
          </a:extLst>
        </xdr:cNvPr>
        <xdr:cNvSpPr txBox="1">
          <a:spLocks noChangeArrowheads="1"/>
        </xdr:cNvSpPr>
      </xdr:nvSpPr>
      <xdr:spPr bwMode="auto">
        <a:xfrm>
          <a:off x="6343650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28575</xdr:rowOff>
    </xdr:from>
    <xdr:to>
      <xdr:col>5</xdr:col>
      <xdr:colOff>76200</xdr:colOff>
      <xdr:row>49</xdr:row>
      <xdr:rowOff>85725</xdr:rowOff>
    </xdr:to>
    <xdr:sp macro="" textlink="">
      <xdr:nvSpPr>
        <xdr:cNvPr id="16153482" name="Text Box 3">
          <a:extLst>
            <a:ext uri="{FF2B5EF4-FFF2-40B4-BE49-F238E27FC236}">
              <a16:creationId xmlns:a16="http://schemas.microsoft.com/office/drawing/2014/main" id="{5ED3AC07-F878-42E2-9876-6E2A75B8BC36}"/>
            </a:ext>
          </a:extLst>
        </xdr:cNvPr>
        <xdr:cNvSpPr txBox="1">
          <a:spLocks noChangeArrowheads="1"/>
        </xdr:cNvSpPr>
      </xdr:nvSpPr>
      <xdr:spPr bwMode="auto">
        <a:xfrm>
          <a:off x="5562600" y="790575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571500</xdr:colOff>
      <xdr:row>48</xdr:row>
      <xdr:rowOff>38100</xdr:rowOff>
    </xdr:from>
    <xdr:to>
      <xdr:col>5</xdr:col>
      <xdr:colOff>647700</xdr:colOff>
      <xdr:row>49</xdr:row>
      <xdr:rowOff>95250</xdr:rowOff>
    </xdr:to>
    <xdr:sp macro="" textlink="">
      <xdr:nvSpPr>
        <xdr:cNvPr id="16153483" name="Text Box 3">
          <a:extLst>
            <a:ext uri="{FF2B5EF4-FFF2-40B4-BE49-F238E27FC236}">
              <a16:creationId xmlns:a16="http://schemas.microsoft.com/office/drawing/2014/main" id="{8376E973-594B-42BD-950F-56AC556AC71A}"/>
            </a:ext>
          </a:extLst>
        </xdr:cNvPr>
        <xdr:cNvSpPr txBox="1">
          <a:spLocks noChangeArrowheads="1"/>
        </xdr:cNvSpPr>
      </xdr:nvSpPr>
      <xdr:spPr bwMode="auto">
        <a:xfrm>
          <a:off x="6134100" y="791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484" name="Text Box 3">
          <a:extLst>
            <a:ext uri="{FF2B5EF4-FFF2-40B4-BE49-F238E27FC236}">
              <a16:creationId xmlns:a16="http://schemas.microsoft.com/office/drawing/2014/main" id="{A2EF73BE-3AEB-4BFA-A5E4-240B622C0B77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485" name="Text Box 3">
          <a:extLst>
            <a:ext uri="{FF2B5EF4-FFF2-40B4-BE49-F238E27FC236}">
              <a16:creationId xmlns:a16="http://schemas.microsoft.com/office/drawing/2014/main" id="{76B3790A-51A4-4F43-82CD-895DFDE3900A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486" name="Text Box 3">
          <a:extLst>
            <a:ext uri="{FF2B5EF4-FFF2-40B4-BE49-F238E27FC236}">
              <a16:creationId xmlns:a16="http://schemas.microsoft.com/office/drawing/2014/main" id="{1A985071-9FC1-41A7-9029-645917C85924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487" name="Text Box 3">
          <a:extLst>
            <a:ext uri="{FF2B5EF4-FFF2-40B4-BE49-F238E27FC236}">
              <a16:creationId xmlns:a16="http://schemas.microsoft.com/office/drawing/2014/main" id="{C04B680A-B188-412F-95F6-68BD39A78D63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488" name="Text Box 3">
          <a:extLst>
            <a:ext uri="{FF2B5EF4-FFF2-40B4-BE49-F238E27FC236}">
              <a16:creationId xmlns:a16="http://schemas.microsoft.com/office/drawing/2014/main" id="{23719056-F1D9-46C4-80F5-8CFB51BBC066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489" name="Text Box 3">
          <a:extLst>
            <a:ext uri="{FF2B5EF4-FFF2-40B4-BE49-F238E27FC236}">
              <a16:creationId xmlns:a16="http://schemas.microsoft.com/office/drawing/2014/main" id="{FDEAE3D7-A137-44F3-817F-1B26EFF2B81A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490" name="Text Box 3">
          <a:extLst>
            <a:ext uri="{FF2B5EF4-FFF2-40B4-BE49-F238E27FC236}">
              <a16:creationId xmlns:a16="http://schemas.microsoft.com/office/drawing/2014/main" id="{FAB3EBB9-47FE-40AD-9615-9B87F582E340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491" name="Text Box 3">
          <a:extLst>
            <a:ext uri="{FF2B5EF4-FFF2-40B4-BE49-F238E27FC236}">
              <a16:creationId xmlns:a16="http://schemas.microsoft.com/office/drawing/2014/main" id="{4CD40DD8-3991-4487-95F3-DCA06F914403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492" name="Text Box 3">
          <a:extLst>
            <a:ext uri="{FF2B5EF4-FFF2-40B4-BE49-F238E27FC236}">
              <a16:creationId xmlns:a16="http://schemas.microsoft.com/office/drawing/2014/main" id="{AD628A11-DAD2-4A6F-8507-904049C46C26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493" name="Text Box 3">
          <a:extLst>
            <a:ext uri="{FF2B5EF4-FFF2-40B4-BE49-F238E27FC236}">
              <a16:creationId xmlns:a16="http://schemas.microsoft.com/office/drawing/2014/main" id="{FFA9D09B-EF7E-4A98-A9B6-B12062BF3663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494" name="Text Box 3">
          <a:extLst>
            <a:ext uri="{FF2B5EF4-FFF2-40B4-BE49-F238E27FC236}">
              <a16:creationId xmlns:a16="http://schemas.microsoft.com/office/drawing/2014/main" id="{18A0ADC1-1805-42AF-B193-DF27D6E673E1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495" name="Text Box 3">
          <a:extLst>
            <a:ext uri="{FF2B5EF4-FFF2-40B4-BE49-F238E27FC236}">
              <a16:creationId xmlns:a16="http://schemas.microsoft.com/office/drawing/2014/main" id="{163EBDA5-D564-4B73-989A-42AF3847F9E3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496" name="Text Box 3">
          <a:extLst>
            <a:ext uri="{FF2B5EF4-FFF2-40B4-BE49-F238E27FC236}">
              <a16:creationId xmlns:a16="http://schemas.microsoft.com/office/drawing/2014/main" id="{93C44B2E-8714-47C9-939A-01B2647123C9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497" name="Text Box 3">
          <a:extLst>
            <a:ext uri="{FF2B5EF4-FFF2-40B4-BE49-F238E27FC236}">
              <a16:creationId xmlns:a16="http://schemas.microsoft.com/office/drawing/2014/main" id="{8AD3C15D-DAF3-4EE1-B7EB-985231CA7A18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498" name="Text Box 3">
          <a:extLst>
            <a:ext uri="{FF2B5EF4-FFF2-40B4-BE49-F238E27FC236}">
              <a16:creationId xmlns:a16="http://schemas.microsoft.com/office/drawing/2014/main" id="{AD6250BB-516B-40C5-91A3-E68EC7930979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499" name="Text Box 3">
          <a:extLst>
            <a:ext uri="{FF2B5EF4-FFF2-40B4-BE49-F238E27FC236}">
              <a16:creationId xmlns:a16="http://schemas.microsoft.com/office/drawing/2014/main" id="{56E2FCC9-C15A-4CF3-B63B-91EA21B1CE68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500" name="Text Box 3">
          <a:extLst>
            <a:ext uri="{FF2B5EF4-FFF2-40B4-BE49-F238E27FC236}">
              <a16:creationId xmlns:a16="http://schemas.microsoft.com/office/drawing/2014/main" id="{D2EEDAAB-67EC-4D36-97F6-894219A780F7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501" name="Text Box 3">
          <a:extLst>
            <a:ext uri="{FF2B5EF4-FFF2-40B4-BE49-F238E27FC236}">
              <a16:creationId xmlns:a16="http://schemas.microsoft.com/office/drawing/2014/main" id="{1CE3B611-8921-4255-A159-F6412A8EA0ED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502" name="Text Box 3">
          <a:extLst>
            <a:ext uri="{FF2B5EF4-FFF2-40B4-BE49-F238E27FC236}">
              <a16:creationId xmlns:a16="http://schemas.microsoft.com/office/drawing/2014/main" id="{64C76EDD-4AFF-4F01-8130-03F847F5783C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503" name="Text Box 3">
          <a:extLst>
            <a:ext uri="{FF2B5EF4-FFF2-40B4-BE49-F238E27FC236}">
              <a16:creationId xmlns:a16="http://schemas.microsoft.com/office/drawing/2014/main" id="{FCD5DF25-6D24-41B8-8811-4A44650A95F6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504" name="Text Box 3">
          <a:extLst>
            <a:ext uri="{FF2B5EF4-FFF2-40B4-BE49-F238E27FC236}">
              <a16:creationId xmlns:a16="http://schemas.microsoft.com/office/drawing/2014/main" id="{1A6A9393-7BA6-4882-98E8-208ADE9D0FF8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505" name="Text Box 3">
          <a:extLst>
            <a:ext uri="{FF2B5EF4-FFF2-40B4-BE49-F238E27FC236}">
              <a16:creationId xmlns:a16="http://schemas.microsoft.com/office/drawing/2014/main" id="{1212984B-CBE1-492D-A90A-B6C37D9F72A6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506" name="Text Box 3">
          <a:extLst>
            <a:ext uri="{FF2B5EF4-FFF2-40B4-BE49-F238E27FC236}">
              <a16:creationId xmlns:a16="http://schemas.microsoft.com/office/drawing/2014/main" id="{222B0D67-08F7-47E6-96A3-DA92E1D5FC48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507" name="Text Box 3">
          <a:extLst>
            <a:ext uri="{FF2B5EF4-FFF2-40B4-BE49-F238E27FC236}">
              <a16:creationId xmlns:a16="http://schemas.microsoft.com/office/drawing/2014/main" id="{91E74B7E-C170-4658-A19B-9CDA61891E0D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508" name="Text Box 3">
          <a:extLst>
            <a:ext uri="{FF2B5EF4-FFF2-40B4-BE49-F238E27FC236}">
              <a16:creationId xmlns:a16="http://schemas.microsoft.com/office/drawing/2014/main" id="{CB485560-7A4A-4804-8A12-11A2951F7F31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509" name="Text Box 3">
          <a:extLst>
            <a:ext uri="{FF2B5EF4-FFF2-40B4-BE49-F238E27FC236}">
              <a16:creationId xmlns:a16="http://schemas.microsoft.com/office/drawing/2014/main" id="{97610474-5A1F-445C-92B3-72563A5875C5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510" name="Text Box 3">
          <a:extLst>
            <a:ext uri="{FF2B5EF4-FFF2-40B4-BE49-F238E27FC236}">
              <a16:creationId xmlns:a16="http://schemas.microsoft.com/office/drawing/2014/main" id="{E4B35CFD-58FD-49E8-B82A-13AB776DB5BC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511" name="Text Box 3">
          <a:extLst>
            <a:ext uri="{FF2B5EF4-FFF2-40B4-BE49-F238E27FC236}">
              <a16:creationId xmlns:a16="http://schemas.microsoft.com/office/drawing/2014/main" id="{71DAF2FA-D900-46E2-A555-4291953DAD21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512" name="Text Box 3">
          <a:extLst>
            <a:ext uri="{FF2B5EF4-FFF2-40B4-BE49-F238E27FC236}">
              <a16:creationId xmlns:a16="http://schemas.microsoft.com/office/drawing/2014/main" id="{8C7024F8-8918-4EFC-8934-6FA0FD57E3E3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513" name="Text Box 3">
          <a:extLst>
            <a:ext uri="{FF2B5EF4-FFF2-40B4-BE49-F238E27FC236}">
              <a16:creationId xmlns:a16="http://schemas.microsoft.com/office/drawing/2014/main" id="{410BDF3F-C235-45EE-8696-3DB9015A8814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514" name="Text Box 3">
          <a:extLst>
            <a:ext uri="{FF2B5EF4-FFF2-40B4-BE49-F238E27FC236}">
              <a16:creationId xmlns:a16="http://schemas.microsoft.com/office/drawing/2014/main" id="{3A65B343-E982-488D-B24C-5E0727932909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515" name="Text Box 3">
          <a:extLst>
            <a:ext uri="{FF2B5EF4-FFF2-40B4-BE49-F238E27FC236}">
              <a16:creationId xmlns:a16="http://schemas.microsoft.com/office/drawing/2014/main" id="{6A0E77F3-5527-4EF9-8CD7-688F08FC2D50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516" name="Text Box 3">
          <a:extLst>
            <a:ext uri="{FF2B5EF4-FFF2-40B4-BE49-F238E27FC236}">
              <a16:creationId xmlns:a16="http://schemas.microsoft.com/office/drawing/2014/main" id="{9022A4E3-B6A0-4ED1-8D89-CE0B283D81D5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517" name="Text Box 3">
          <a:extLst>
            <a:ext uri="{FF2B5EF4-FFF2-40B4-BE49-F238E27FC236}">
              <a16:creationId xmlns:a16="http://schemas.microsoft.com/office/drawing/2014/main" id="{4BDA06AA-F61C-4E56-B976-A7C8C8E62EA9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518" name="Text Box 3">
          <a:extLst>
            <a:ext uri="{FF2B5EF4-FFF2-40B4-BE49-F238E27FC236}">
              <a16:creationId xmlns:a16="http://schemas.microsoft.com/office/drawing/2014/main" id="{FE67F974-BB39-47B1-B7CF-32277C5786B5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519" name="Text Box 3">
          <a:extLst>
            <a:ext uri="{FF2B5EF4-FFF2-40B4-BE49-F238E27FC236}">
              <a16:creationId xmlns:a16="http://schemas.microsoft.com/office/drawing/2014/main" id="{02E64C92-8135-413F-9972-A0891EAA8A29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520" name="Text Box 3">
          <a:extLst>
            <a:ext uri="{FF2B5EF4-FFF2-40B4-BE49-F238E27FC236}">
              <a16:creationId xmlns:a16="http://schemas.microsoft.com/office/drawing/2014/main" id="{0315FDA8-A580-4E15-9905-B4E0D30E5F84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521" name="Text Box 3">
          <a:extLst>
            <a:ext uri="{FF2B5EF4-FFF2-40B4-BE49-F238E27FC236}">
              <a16:creationId xmlns:a16="http://schemas.microsoft.com/office/drawing/2014/main" id="{C5BB8F4D-C13D-48F0-8D87-BE023C3230D2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522" name="Text Box 3">
          <a:extLst>
            <a:ext uri="{FF2B5EF4-FFF2-40B4-BE49-F238E27FC236}">
              <a16:creationId xmlns:a16="http://schemas.microsoft.com/office/drawing/2014/main" id="{AC597A20-D521-43FE-856F-C796BF9D5D8B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76200</xdr:colOff>
      <xdr:row>51</xdr:row>
      <xdr:rowOff>57150</xdr:rowOff>
    </xdr:to>
    <xdr:sp macro="" textlink="">
      <xdr:nvSpPr>
        <xdr:cNvPr id="16153523" name="Text Box 3">
          <a:extLst>
            <a:ext uri="{FF2B5EF4-FFF2-40B4-BE49-F238E27FC236}">
              <a16:creationId xmlns:a16="http://schemas.microsoft.com/office/drawing/2014/main" id="{AD2A7E13-30C8-48E4-890B-7FE7EA6A6A19}"/>
            </a:ext>
          </a:extLst>
        </xdr:cNvPr>
        <xdr:cNvSpPr txBox="1">
          <a:spLocks noChangeArrowheads="1"/>
        </xdr:cNvSpPr>
      </xdr:nvSpPr>
      <xdr:spPr bwMode="auto">
        <a:xfrm>
          <a:off x="3962400" y="825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76200</xdr:colOff>
      <xdr:row>49</xdr:row>
      <xdr:rowOff>57150</xdr:rowOff>
    </xdr:to>
    <xdr:sp macro="" textlink="">
      <xdr:nvSpPr>
        <xdr:cNvPr id="16153524" name="Text Box 3">
          <a:extLst>
            <a:ext uri="{FF2B5EF4-FFF2-40B4-BE49-F238E27FC236}">
              <a16:creationId xmlns:a16="http://schemas.microsoft.com/office/drawing/2014/main" id="{67D08E25-97A9-4702-B223-6B319A989352}"/>
            </a:ext>
          </a:extLst>
        </xdr:cNvPr>
        <xdr:cNvSpPr txBox="1">
          <a:spLocks noChangeArrowheads="1"/>
        </xdr:cNvSpPr>
      </xdr:nvSpPr>
      <xdr:spPr bwMode="auto">
        <a:xfrm>
          <a:off x="4800600" y="7877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76200</xdr:colOff>
      <xdr:row>49</xdr:row>
      <xdr:rowOff>57150</xdr:rowOff>
    </xdr:to>
    <xdr:sp macro="" textlink="">
      <xdr:nvSpPr>
        <xdr:cNvPr id="16153525" name="Text Box 3">
          <a:extLst>
            <a:ext uri="{FF2B5EF4-FFF2-40B4-BE49-F238E27FC236}">
              <a16:creationId xmlns:a16="http://schemas.microsoft.com/office/drawing/2014/main" id="{EDA54B09-D7DE-428D-99FF-3F722412B318}"/>
            </a:ext>
          </a:extLst>
        </xdr:cNvPr>
        <xdr:cNvSpPr txBox="1">
          <a:spLocks noChangeArrowheads="1"/>
        </xdr:cNvSpPr>
      </xdr:nvSpPr>
      <xdr:spPr bwMode="auto">
        <a:xfrm>
          <a:off x="4800600" y="7877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76200</xdr:colOff>
      <xdr:row>49</xdr:row>
      <xdr:rowOff>57150</xdr:rowOff>
    </xdr:to>
    <xdr:sp macro="" textlink="">
      <xdr:nvSpPr>
        <xdr:cNvPr id="16153526" name="Text Box 3">
          <a:extLst>
            <a:ext uri="{FF2B5EF4-FFF2-40B4-BE49-F238E27FC236}">
              <a16:creationId xmlns:a16="http://schemas.microsoft.com/office/drawing/2014/main" id="{5C0AF2A2-2E70-4352-9027-B9309C32A4C7}"/>
            </a:ext>
          </a:extLst>
        </xdr:cNvPr>
        <xdr:cNvSpPr txBox="1">
          <a:spLocks noChangeArrowheads="1"/>
        </xdr:cNvSpPr>
      </xdr:nvSpPr>
      <xdr:spPr bwMode="auto">
        <a:xfrm>
          <a:off x="4800600" y="7877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76200</xdr:colOff>
      <xdr:row>49</xdr:row>
      <xdr:rowOff>57150</xdr:rowOff>
    </xdr:to>
    <xdr:sp macro="" textlink="">
      <xdr:nvSpPr>
        <xdr:cNvPr id="16153527" name="Text Box 3">
          <a:extLst>
            <a:ext uri="{FF2B5EF4-FFF2-40B4-BE49-F238E27FC236}">
              <a16:creationId xmlns:a16="http://schemas.microsoft.com/office/drawing/2014/main" id="{F8D4F338-6BF2-45AB-B5CF-701FF28ECEB1}"/>
            </a:ext>
          </a:extLst>
        </xdr:cNvPr>
        <xdr:cNvSpPr txBox="1">
          <a:spLocks noChangeArrowheads="1"/>
        </xdr:cNvSpPr>
      </xdr:nvSpPr>
      <xdr:spPr bwMode="auto">
        <a:xfrm>
          <a:off x="4800600" y="7877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48</xdr:row>
      <xdr:rowOff>0</xdr:rowOff>
    </xdr:from>
    <xdr:to>
      <xdr:col>6</xdr:col>
      <xdr:colOff>85725</xdr:colOff>
      <xdr:row>49</xdr:row>
      <xdr:rowOff>57150</xdr:rowOff>
    </xdr:to>
    <xdr:sp macro="" textlink="">
      <xdr:nvSpPr>
        <xdr:cNvPr id="16153528" name="Text Box 3">
          <a:extLst>
            <a:ext uri="{FF2B5EF4-FFF2-40B4-BE49-F238E27FC236}">
              <a16:creationId xmlns:a16="http://schemas.microsoft.com/office/drawing/2014/main" id="{5570912F-16BE-46F7-88E9-229BE439B4AF}"/>
            </a:ext>
          </a:extLst>
        </xdr:cNvPr>
        <xdr:cNvSpPr txBox="1">
          <a:spLocks noChangeArrowheads="1"/>
        </xdr:cNvSpPr>
      </xdr:nvSpPr>
      <xdr:spPr bwMode="auto">
        <a:xfrm>
          <a:off x="6343650" y="7877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48</xdr:row>
      <xdr:rowOff>0</xdr:rowOff>
    </xdr:from>
    <xdr:to>
      <xdr:col>6</xdr:col>
      <xdr:colOff>85725</xdr:colOff>
      <xdr:row>49</xdr:row>
      <xdr:rowOff>57150</xdr:rowOff>
    </xdr:to>
    <xdr:sp macro="" textlink="">
      <xdr:nvSpPr>
        <xdr:cNvPr id="16153529" name="Text Box 3">
          <a:extLst>
            <a:ext uri="{FF2B5EF4-FFF2-40B4-BE49-F238E27FC236}">
              <a16:creationId xmlns:a16="http://schemas.microsoft.com/office/drawing/2014/main" id="{64D6A4F6-EDDD-49A2-8A0A-CE7736ADD64D}"/>
            </a:ext>
          </a:extLst>
        </xdr:cNvPr>
        <xdr:cNvSpPr txBox="1">
          <a:spLocks noChangeArrowheads="1"/>
        </xdr:cNvSpPr>
      </xdr:nvSpPr>
      <xdr:spPr bwMode="auto">
        <a:xfrm>
          <a:off x="6343650" y="7877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48</xdr:row>
      <xdr:rowOff>0</xdr:rowOff>
    </xdr:from>
    <xdr:to>
      <xdr:col>6</xdr:col>
      <xdr:colOff>85725</xdr:colOff>
      <xdr:row>49</xdr:row>
      <xdr:rowOff>57150</xdr:rowOff>
    </xdr:to>
    <xdr:sp macro="" textlink="">
      <xdr:nvSpPr>
        <xdr:cNvPr id="16153530" name="Text Box 3">
          <a:extLst>
            <a:ext uri="{FF2B5EF4-FFF2-40B4-BE49-F238E27FC236}">
              <a16:creationId xmlns:a16="http://schemas.microsoft.com/office/drawing/2014/main" id="{9FA6672E-0923-49CF-AA03-1485D383BEA4}"/>
            </a:ext>
          </a:extLst>
        </xdr:cNvPr>
        <xdr:cNvSpPr txBox="1">
          <a:spLocks noChangeArrowheads="1"/>
        </xdr:cNvSpPr>
      </xdr:nvSpPr>
      <xdr:spPr bwMode="auto">
        <a:xfrm>
          <a:off x="6343650" y="7877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48</xdr:row>
      <xdr:rowOff>0</xdr:rowOff>
    </xdr:from>
    <xdr:to>
      <xdr:col>6</xdr:col>
      <xdr:colOff>85725</xdr:colOff>
      <xdr:row>49</xdr:row>
      <xdr:rowOff>57150</xdr:rowOff>
    </xdr:to>
    <xdr:sp macro="" textlink="">
      <xdr:nvSpPr>
        <xdr:cNvPr id="16153531" name="Text Box 3">
          <a:extLst>
            <a:ext uri="{FF2B5EF4-FFF2-40B4-BE49-F238E27FC236}">
              <a16:creationId xmlns:a16="http://schemas.microsoft.com/office/drawing/2014/main" id="{B07F1F5E-E4C6-4AD8-AF66-466E53BBC358}"/>
            </a:ext>
          </a:extLst>
        </xdr:cNvPr>
        <xdr:cNvSpPr txBox="1">
          <a:spLocks noChangeArrowheads="1"/>
        </xdr:cNvSpPr>
      </xdr:nvSpPr>
      <xdr:spPr bwMode="auto">
        <a:xfrm>
          <a:off x="6343650" y="7877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48</xdr:row>
      <xdr:rowOff>0</xdr:rowOff>
    </xdr:from>
    <xdr:to>
      <xdr:col>6</xdr:col>
      <xdr:colOff>85725</xdr:colOff>
      <xdr:row>49</xdr:row>
      <xdr:rowOff>57150</xdr:rowOff>
    </xdr:to>
    <xdr:sp macro="" textlink="">
      <xdr:nvSpPr>
        <xdr:cNvPr id="16153532" name="Text Box 3">
          <a:extLst>
            <a:ext uri="{FF2B5EF4-FFF2-40B4-BE49-F238E27FC236}">
              <a16:creationId xmlns:a16="http://schemas.microsoft.com/office/drawing/2014/main" id="{8027F507-852C-45C5-8C9E-9355E1C8DFDE}"/>
            </a:ext>
          </a:extLst>
        </xdr:cNvPr>
        <xdr:cNvSpPr txBox="1">
          <a:spLocks noChangeArrowheads="1"/>
        </xdr:cNvSpPr>
      </xdr:nvSpPr>
      <xdr:spPr bwMode="auto">
        <a:xfrm>
          <a:off x="6343650" y="7877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48</xdr:row>
      <xdr:rowOff>0</xdr:rowOff>
    </xdr:from>
    <xdr:to>
      <xdr:col>6</xdr:col>
      <xdr:colOff>85725</xdr:colOff>
      <xdr:row>49</xdr:row>
      <xdr:rowOff>57150</xdr:rowOff>
    </xdr:to>
    <xdr:sp macro="" textlink="">
      <xdr:nvSpPr>
        <xdr:cNvPr id="16153533" name="Text Box 3">
          <a:extLst>
            <a:ext uri="{FF2B5EF4-FFF2-40B4-BE49-F238E27FC236}">
              <a16:creationId xmlns:a16="http://schemas.microsoft.com/office/drawing/2014/main" id="{FE7178F8-DB2A-4F21-B706-2EC02BC9FAA7}"/>
            </a:ext>
          </a:extLst>
        </xdr:cNvPr>
        <xdr:cNvSpPr txBox="1">
          <a:spLocks noChangeArrowheads="1"/>
        </xdr:cNvSpPr>
      </xdr:nvSpPr>
      <xdr:spPr bwMode="auto">
        <a:xfrm>
          <a:off x="6343650" y="7877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48</xdr:row>
      <xdr:rowOff>0</xdr:rowOff>
    </xdr:from>
    <xdr:to>
      <xdr:col>6</xdr:col>
      <xdr:colOff>85725</xdr:colOff>
      <xdr:row>49</xdr:row>
      <xdr:rowOff>57150</xdr:rowOff>
    </xdr:to>
    <xdr:sp macro="" textlink="">
      <xdr:nvSpPr>
        <xdr:cNvPr id="16153534" name="Text Box 3">
          <a:extLst>
            <a:ext uri="{FF2B5EF4-FFF2-40B4-BE49-F238E27FC236}">
              <a16:creationId xmlns:a16="http://schemas.microsoft.com/office/drawing/2014/main" id="{53A84498-ECA4-4494-9818-0C0D5B4BB31F}"/>
            </a:ext>
          </a:extLst>
        </xdr:cNvPr>
        <xdr:cNvSpPr txBox="1">
          <a:spLocks noChangeArrowheads="1"/>
        </xdr:cNvSpPr>
      </xdr:nvSpPr>
      <xdr:spPr bwMode="auto">
        <a:xfrm>
          <a:off x="6343650" y="7877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4</xdr:row>
      <xdr:rowOff>142875</xdr:rowOff>
    </xdr:from>
    <xdr:to>
      <xdr:col>6</xdr:col>
      <xdr:colOff>0</xdr:colOff>
      <xdr:row>4</xdr:row>
      <xdr:rowOff>142875</xdr:rowOff>
    </xdr:to>
    <xdr:sp macro="" textlink="">
      <xdr:nvSpPr>
        <xdr:cNvPr id="16153535" name="Line 29">
          <a:extLst>
            <a:ext uri="{FF2B5EF4-FFF2-40B4-BE49-F238E27FC236}">
              <a16:creationId xmlns:a16="http://schemas.microsoft.com/office/drawing/2014/main" id="{D0AE2A25-7400-4DBB-B2C7-4294B26CC98A}"/>
            </a:ext>
          </a:extLst>
        </xdr:cNvPr>
        <xdr:cNvSpPr>
          <a:spLocks noChangeShapeType="1"/>
        </xdr:cNvSpPr>
      </xdr:nvSpPr>
      <xdr:spPr bwMode="auto">
        <a:xfrm>
          <a:off x="6334125" y="1276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536" name="Text Box 3">
          <a:extLst>
            <a:ext uri="{FF2B5EF4-FFF2-40B4-BE49-F238E27FC236}">
              <a16:creationId xmlns:a16="http://schemas.microsoft.com/office/drawing/2014/main" id="{E2365C1D-5DFF-406F-B054-94032A0C33F1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537" name="Text Box 3">
          <a:extLst>
            <a:ext uri="{FF2B5EF4-FFF2-40B4-BE49-F238E27FC236}">
              <a16:creationId xmlns:a16="http://schemas.microsoft.com/office/drawing/2014/main" id="{52F977EB-591D-4D25-94E7-3018F13E4C75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538" name="Text Box 3">
          <a:extLst>
            <a:ext uri="{FF2B5EF4-FFF2-40B4-BE49-F238E27FC236}">
              <a16:creationId xmlns:a16="http://schemas.microsoft.com/office/drawing/2014/main" id="{CDA34364-C98C-41BB-8AE2-4B25402766C2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539" name="Text Box 3">
          <a:extLst>
            <a:ext uri="{FF2B5EF4-FFF2-40B4-BE49-F238E27FC236}">
              <a16:creationId xmlns:a16="http://schemas.microsoft.com/office/drawing/2014/main" id="{A23C1A46-743C-4F64-BFC5-82EBE6CD715A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540" name="Text Box 3">
          <a:extLst>
            <a:ext uri="{FF2B5EF4-FFF2-40B4-BE49-F238E27FC236}">
              <a16:creationId xmlns:a16="http://schemas.microsoft.com/office/drawing/2014/main" id="{43FD3008-7718-4196-824B-9320C80B2559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541" name="Text Box 3">
          <a:extLst>
            <a:ext uri="{FF2B5EF4-FFF2-40B4-BE49-F238E27FC236}">
              <a16:creationId xmlns:a16="http://schemas.microsoft.com/office/drawing/2014/main" id="{55CF90C0-C385-4F38-A810-B685933C3457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542" name="Text Box 3">
          <a:extLst>
            <a:ext uri="{FF2B5EF4-FFF2-40B4-BE49-F238E27FC236}">
              <a16:creationId xmlns:a16="http://schemas.microsoft.com/office/drawing/2014/main" id="{56C2CF7A-EFB6-4340-8A8F-F34343414B45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543" name="Text Box 3">
          <a:extLst>
            <a:ext uri="{FF2B5EF4-FFF2-40B4-BE49-F238E27FC236}">
              <a16:creationId xmlns:a16="http://schemas.microsoft.com/office/drawing/2014/main" id="{E63E0E36-8752-41E6-A77E-F70EC73034F2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544" name="Text Box 3">
          <a:extLst>
            <a:ext uri="{FF2B5EF4-FFF2-40B4-BE49-F238E27FC236}">
              <a16:creationId xmlns:a16="http://schemas.microsoft.com/office/drawing/2014/main" id="{75290235-44A6-435D-889D-23760A4947D8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545" name="Text Box 3">
          <a:extLst>
            <a:ext uri="{FF2B5EF4-FFF2-40B4-BE49-F238E27FC236}">
              <a16:creationId xmlns:a16="http://schemas.microsoft.com/office/drawing/2014/main" id="{DFC29578-97C7-4BCB-B1FA-B36932EFAC58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546" name="Text Box 3">
          <a:extLst>
            <a:ext uri="{FF2B5EF4-FFF2-40B4-BE49-F238E27FC236}">
              <a16:creationId xmlns:a16="http://schemas.microsoft.com/office/drawing/2014/main" id="{11BD5B38-C4E2-4EF6-8239-79286DBB55E3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547" name="Text Box 3">
          <a:extLst>
            <a:ext uri="{FF2B5EF4-FFF2-40B4-BE49-F238E27FC236}">
              <a16:creationId xmlns:a16="http://schemas.microsoft.com/office/drawing/2014/main" id="{8BEACF14-2C84-4DFE-AB4B-1D2D0025B095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548" name="Text Box 3">
          <a:extLst>
            <a:ext uri="{FF2B5EF4-FFF2-40B4-BE49-F238E27FC236}">
              <a16:creationId xmlns:a16="http://schemas.microsoft.com/office/drawing/2014/main" id="{BFB7D3C5-404F-4303-9040-84333D53D411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549" name="Text Box 3">
          <a:extLst>
            <a:ext uri="{FF2B5EF4-FFF2-40B4-BE49-F238E27FC236}">
              <a16:creationId xmlns:a16="http://schemas.microsoft.com/office/drawing/2014/main" id="{85F64E81-6A1B-4B34-AD85-155E5DF746F7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16</xdr:row>
      <xdr:rowOff>0</xdr:rowOff>
    </xdr:from>
    <xdr:to>
      <xdr:col>4</xdr:col>
      <xdr:colOff>85725</xdr:colOff>
      <xdr:row>17</xdr:row>
      <xdr:rowOff>57150</xdr:rowOff>
    </xdr:to>
    <xdr:sp macro="" textlink="">
      <xdr:nvSpPr>
        <xdr:cNvPr id="16153550" name="Text Box 3">
          <a:extLst>
            <a:ext uri="{FF2B5EF4-FFF2-40B4-BE49-F238E27FC236}">
              <a16:creationId xmlns:a16="http://schemas.microsoft.com/office/drawing/2014/main" id="{F09169FE-9B97-489C-AC3C-CC8ED51904DF}"/>
            </a:ext>
          </a:extLst>
        </xdr:cNvPr>
        <xdr:cNvSpPr txBox="1">
          <a:spLocks noChangeArrowheads="1"/>
        </xdr:cNvSpPr>
      </xdr:nvSpPr>
      <xdr:spPr bwMode="auto">
        <a:xfrm>
          <a:off x="6343650" y="3686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551" name="Text Box 3">
          <a:extLst>
            <a:ext uri="{FF2B5EF4-FFF2-40B4-BE49-F238E27FC236}">
              <a16:creationId xmlns:a16="http://schemas.microsoft.com/office/drawing/2014/main" id="{7C40C1C1-BFEE-43F6-ADF4-8CFF1AE3CA02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552" name="Text Box 3">
          <a:extLst>
            <a:ext uri="{FF2B5EF4-FFF2-40B4-BE49-F238E27FC236}">
              <a16:creationId xmlns:a16="http://schemas.microsoft.com/office/drawing/2014/main" id="{AB0FACD0-C02F-4E45-AAEE-5FCB30A235C0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553" name="Text Box 3">
          <a:extLst>
            <a:ext uri="{FF2B5EF4-FFF2-40B4-BE49-F238E27FC236}">
              <a16:creationId xmlns:a16="http://schemas.microsoft.com/office/drawing/2014/main" id="{E754614C-7116-4112-A03A-CA5C5D3BF711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554" name="Text Box 3">
          <a:extLst>
            <a:ext uri="{FF2B5EF4-FFF2-40B4-BE49-F238E27FC236}">
              <a16:creationId xmlns:a16="http://schemas.microsoft.com/office/drawing/2014/main" id="{CF42AADE-EB56-4D2D-9A39-8722F9A4CCBB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555" name="Text Box 3">
          <a:extLst>
            <a:ext uri="{FF2B5EF4-FFF2-40B4-BE49-F238E27FC236}">
              <a16:creationId xmlns:a16="http://schemas.microsoft.com/office/drawing/2014/main" id="{7DEF8C5D-E74E-4D0D-9F3C-A0B9A967E348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556" name="Text Box 3">
          <a:extLst>
            <a:ext uri="{FF2B5EF4-FFF2-40B4-BE49-F238E27FC236}">
              <a16:creationId xmlns:a16="http://schemas.microsoft.com/office/drawing/2014/main" id="{A84B8824-8139-4B6C-9811-A7FE5D134AA2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557" name="Text Box 3">
          <a:extLst>
            <a:ext uri="{FF2B5EF4-FFF2-40B4-BE49-F238E27FC236}">
              <a16:creationId xmlns:a16="http://schemas.microsoft.com/office/drawing/2014/main" id="{3748BA14-7CB5-44EA-BAD5-613648D5CDB7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558" name="Text Box 3">
          <a:extLst>
            <a:ext uri="{FF2B5EF4-FFF2-40B4-BE49-F238E27FC236}">
              <a16:creationId xmlns:a16="http://schemas.microsoft.com/office/drawing/2014/main" id="{1C8898A8-ADA2-4659-8475-03A23768CAB1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559" name="Text Box 3">
          <a:extLst>
            <a:ext uri="{FF2B5EF4-FFF2-40B4-BE49-F238E27FC236}">
              <a16:creationId xmlns:a16="http://schemas.microsoft.com/office/drawing/2014/main" id="{8EF496D1-1C45-4433-ACCA-64F35BDF349D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560" name="Text Box 3">
          <a:extLst>
            <a:ext uri="{FF2B5EF4-FFF2-40B4-BE49-F238E27FC236}">
              <a16:creationId xmlns:a16="http://schemas.microsoft.com/office/drawing/2014/main" id="{1F0A563D-6BA1-4105-97E7-9D09E5F03381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561" name="Text Box 3">
          <a:extLst>
            <a:ext uri="{FF2B5EF4-FFF2-40B4-BE49-F238E27FC236}">
              <a16:creationId xmlns:a16="http://schemas.microsoft.com/office/drawing/2014/main" id="{5FFED3F4-6167-4C9E-84CB-E1728FAAF410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562" name="Text Box 3">
          <a:extLst>
            <a:ext uri="{FF2B5EF4-FFF2-40B4-BE49-F238E27FC236}">
              <a16:creationId xmlns:a16="http://schemas.microsoft.com/office/drawing/2014/main" id="{BC61E448-F061-4F11-B76C-0B01F6B994B0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563" name="Text Box 3">
          <a:extLst>
            <a:ext uri="{FF2B5EF4-FFF2-40B4-BE49-F238E27FC236}">
              <a16:creationId xmlns:a16="http://schemas.microsoft.com/office/drawing/2014/main" id="{F6C1C120-4989-4708-AEEF-AD325949199D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564" name="Text Box 3">
          <a:extLst>
            <a:ext uri="{FF2B5EF4-FFF2-40B4-BE49-F238E27FC236}">
              <a16:creationId xmlns:a16="http://schemas.microsoft.com/office/drawing/2014/main" id="{1E501C6E-DCFC-4F81-8843-D27EF13F0FD8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565" name="Text Box 3">
          <a:extLst>
            <a:ext uri="{FF2B5EF4-FFF2-40B4-BE49-F238E27FC236}">
              <a16:creationId xmlns:a16="http://schemas.microsoft.com/office/drawing/2014/main" id="{82241089-EF74-409F-AC33-7951A0732C68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566" name="Text Box 3">
          <a:extLst>
            <a:ext uri="{FF2B5EF4-FFF2-40B4-BE49-F238E27FC236}">
              <a16:creationId xmlns:a16="http://schemas.microsoft.com/office/drawing/2014/main" id="{D82B88DB-7D9B-4B6C-9DA5-8250458B2D3F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16</xdr:row>
      <xdr:rowOff>0</xdr:rowOff>
    </xdr:from>
    <xdr:to>
      <xdr:col>4</xdr:col>
      <xdr:colOff>85725</xdr:colOff>
      <xdr:row>17</xdr:row>
      <xdr:rowOff>57150</xdr:rowOff>
    </xdr:to>
    <xdr:sp macro="" textlink="">
      <xdr:nvSpPr>
        <xdr:cNvPr id="16153567" name="Text Box 3">
          <a:extLst>
            <a:ext uri="{FF2B5EF4-FFF2-40B4-BE49-F238E27FC236}">
              <a16:creationId xmlns:a16="http://schemas.microsoft.com/office/drawing/2014/main" id="{E124AB38-EA59-4F3B-ACCE-DA7B1ADCD93E}"/>
            </a:ext>
          </a:extLst>
        </xdr:cNvPr>
        <xdr:cNvSpPr txBox="1">
          <a:spLocks noChangeArrowheads="1"/>
        </xdr:cNvSpPr>
      </xdr:nvSpPr>
      <xdr:spPr bwMode="auto">
        <a:xfrm>
          <a:off x="6343650" y="3686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16</xdr:row>
      <xdr:rowOff>0</xdr:rowOff>
    </xdr:from>
    <xdr:to>
      <xdr:col>4</xdr:col>
      <xdr:colOff>85725</xdr:colOff>
      <xdr:row>17</xdr:row>
      <xdr:rowOff>57150</xdr:rowOff>
    </xdr:to>
    <xdr:sp macro="" textlink="">
      <xdr:nvSpPr>
        <xdr:cNvPr id="16153568" name="Text Box 3">
          <a:extLst>
            <a:ext uri="{FF2B5EF4-FFF2-40B4-BE49-F238E27FC236}">
              <a16:creationId xmlns:a16="http://schemas.microsoft.com/office/drawing/2014/main" id="{84ED84BA-A309-44FF-86F0-FD1A552B9150}"/>
            </a:ext>
          </a:extLst>
        </xdr:cNvPr>
        <xdr:cNvSpPr txBox="1">
          <a:spLocks noChangeArrowheads="1"/>
        </xdr:cNvSpPr>
      </xdr:nvSpPr>
      <xdr:spPr bwMode="auto">
        <a:xfrm>
          <a:off x="6343650" y="3686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41</xdr:row>
      <xdr:rowOff>0</xdr:rowOff>
    </xdr:from>
    <xdr:to>
      <xdr:col>6</xdr:col>
      <xdr:colOff>85725</xdr:colOff>
      <xdr:row>42</xdr:row>
      <xdr:rowOff>57150</xdr:rowOff>
    </xdr:to>
    <xdr:sp macro="" textlink="">
      <xdr:nvSpPr>
        <xdr:cNvPr id="16153569" name="Text Box 3">
          <a:extLst>
            <a:ext uri="{FF2B5EF4-FFF2-40B4-BE49-F238E27FC236}">
              <a16:creationId xmlns:a16="http://schemas.microsoft.com/office/drawing/2014/main" id="{C880A75D-624D-4947-9DA6-452EB4663A62}"/>
            </a:ext>
          </a:extLst>
        </xdr:cNvPr>
        <xdr:cNvSpPr txBox="1">
          <a:spLocks noChangeArrowheads="1"/>
        </xdr:cNvSpPr>
      </xdr:nvSpPr>
      <xdr:spPr bwMode="auto">
        <a:xfrm>
          <a:off x="6343650" y="654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9</xdr:row>
      <xdr:rowOff>0</xdr:rowOff>
    </xdr:from>
    <xdr:to>
      <xdr:col>4</xdr:col>
      <xdr:colOff>85725</xdr:colOff>
      <xdr:row>10</xdr:row>
      <xdr:rowOff>57150</xdr:rowOff>
    </xdr:to>
    <xdr:sp macro="" textlink="">
      <xdr:nvSpPr>
        <xdr:cNvPr id="16153570" name="Text Box 3">
          <a:extLst>
            <a:ext uri="{FF2B5EF4-FFF2-40B4-BE49-F238E27FC236}">
              <a16:creationId xmlns:a16="http://schemas.microsoft.com/office/drawing/2014/main" id="{82E48E3B-9435-4F1E-9CEF-8FE284F235A3}"/>
            </a:ext>
          </a:extLst>
        </xdr:cNvPr>
        <xdr:cNvSpPr txBox="1">
          <a:spLocks noChangeArrowheads="1"/>
        </xdr:cNvSpPr>
      </xdr:nvSpPr>
      <xdr:spPr bwMode="auto">
        <a:xfrm>
          <a:off x="6343650" y="2352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10</xdr:row>
      <xdr:rowOff>0</xdr:rowOff>
    </xdr:from>
    <xdr:to>
      <xdr:col>4</xdr:col>
      <xdr:colOff>85725</xdr:colOff>
      <xdr:row>11</xdr:row>
      <xdr:rowOff>57150</xdr:rowOff>
    </xdr:to>
    <xdr:sp macro="" textlink="">
      <xdr:nvSpPr>
        <xdr:cNvPr id="16153571" name="Text Box 3">
          <a:extLst>
            <a:ext uri="{FF2B5EF4-FFF2-40B4-BE49-F238E27FC236}">
              <a16:creationId xmlns:a16="http://schemas.microsoft.com/office/drawing/2014/main" id="{09FF10C9-F0A3-43A9-B42B-B52465345BFF}"/>
            </a:ext>
          </a:extLst>
        </xdr:cNvPr>
        <xdr:cNvSpPr txBox="1">
          <a:spLocks noChangeArrowheads="1"/>
        </xdr:cNvSpPr>
      </xdr:nvSpPr>
      <xdr:spPr bwMode="auto">
        <a:xfrm>
          <a:off x="6343650" y="2543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11</xdr:row>
      <xdr:rowOff>0</xdr:rowOff>
    </xdr:from>
    <xdr:to>
      <xdr:col>4</xdr:col>
      <xdr:colOff>85725</xdr:colOff>
      <xdr:row>12</xdr:row>
      <xdr:rowOff>57150</xdr:rowOff>
    </xdr:to>
    <xdr:sp macro="" textlink="">
      <xdr:nvSpPr>
        <xdr:cNvPr id="16153572" name="Text Box 3">
          <a:extLst>
            <a:ext uri="{FF2B5EF4-FFF2-40B4-BE49-F238E27FC236}">
              <a16:creationId xmlns:a16="http://schemas.microsoft.com/office/drawing/2014/main" id="{D9102BA1-DE92-4946-AC84-37898F1771D9}"/>
            </a:ext>
          </a:extLst>
        </xdr:cNvPr>
        <xdr:cNvSpPr txBox="1">
          <a:spLocks noChangeArrowheads="1"/>
        </xdr:cNvSpPr>
      </xdr:nvSpPr>
      <xdr:spPr bwMode="auto">
        <a:xfrm>
          <a:off x="6343650" y="2733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12</xdr:row>
      <xdr:rowOff>0</xdr:rowOff>
    </xdr:from>
    <xdr:to>
      <xdr:col>4</xdr:col>
      <xdr:colOff>85725</xdr:colOff>
      <xdr:row>13</xdr:row>
      <xdr:rowOff>57150</xdr:rowOff>
    </xdr:to>
    <xdr:sp macro="" textlink="">
      <xdr:nvSpPr>
        <xdr:cNvPr id="16153573" name="Text Box 3">
          <a:extLst>
            <a:ext uri="{FF2B5EF4-FFF2-40B4-BE49-F238E27FC236}">
              <a16:creationId xmlns:a16="http://schemas.microsoft.com/office/drawing/2014/main" id="{CB9DE0A8-403A-4649-9A00-559969779F03}"/>
            </a:ext>
          </a:extLst>
        </xdr:cNvPr>
        <xdr:cNvSpPr txBox="1">
          <a:spLocks noChangeArrowheads="1"/>
        </xdr:cNvSpPr>
      </xdr:nvSpPr>
      <xdr:spPr bwMode="auto">
        <a:xfrm>
          <a:off x="6343650" y="292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13</xdr:row>
      <xdr:rowOff>0</xdr:rowOff>
    </xdr:from>
    <xdr:to>
      <xdr:col>4</xdr:col>
      <xdr:colOff>85725</xdr:colOff>
      <xdr:row>14</xdr:row>
      <xdr:rowOff>57150</xdr:rowOff>
    </xdr:to>
    <xdr:sp macro="" textlink="">
      <xdr:nvSpPr>
        <xdr:cNvPr id="16153574" name="Text Box 3">
          <a:extLst>
            <a:ext uri="{FF2B5EF4-FFF2-40B4-BE49-F238E27FC236}">
              <a16:creationId xmlns:a16="http://schemas.microsoft.com/office/drawing/2014/main" id="{64561372-DEAE-40A0-9584-85DBFAE81959}"/>
            </a:ext>
          </a:extLst>
        </xdr:cNvPr>
        <xdr:cNvSpPr txBox="1">
          <a:spLocks noChangeArrowheads="1"/>
        </xdr:cNvSpPr>
      </xdr:nvSpPr>
      <xdr:spPr bwMode="auto">
        <a:xfrm>
          <a:off x="6343650" y="311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575" name="Text Box 3">
          <a:extLst>
            <a:ext uri="{FF2B5EF4-FFF2-40B4-BE49-F238E27FC236}">
              <a16:creationId xmlns:a16="http://schemas.microsoft.com/office/drawing/2014/main" id="{E2334741-A79B-4DC0-8644-E6E662AAEC7B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576" name="Text Box 3">
          <a:extLst>
            <a:ext uri="{FF2B5EF4-FFF2-40B4-BE49-F238E27FC236}">
              <a16:creationId xmlns:a16="http://schemas.microsoft.com/office/drawing/2014/main" id="{EFAFD1D4-49D5-4F19-98E0-89206957CFE6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577" name="Text Box 3">
          <a:extLst>
            <a:ext uri="{FF2B5EF4-FFF2-40B4-BE49-F238E27FC236}">
              <a16:creationId xmlns:a16="http://schemas.microsoft.com/office/drawing/2014/main" id="{0CCE1604-3B96-4AB8-9B1F-B799AFAB5AE1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578" name="Text Box 3">
          <a:extLst>
            <a:ext uri="{FF2B5EF4-FFF2-40B4-BE49-F238E27FC236}">
              <a16:creationId xmlns:a16="http://schemas.microsoft.com/office/drawing/2014/main" id="{342BB91E-34F2-406F-BE4C-9BB1D4816179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579" name="Text Box 3">
          <a:extLst>
            <a:ext uri="{FF2B5EF4-FFF2-40B4-BE49-F238E27FC236}">
              <a16:creationId xmlns:a16="http://schemas.microsoft.com/office/drawing/2014/main" id="{8ECEA1F3-3A56-47C0-990C-C1BDA110B128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580" name="Text Box 3">
          <a:extLst>
            <a:ext uri="{FF2B5EF4-FFF2-40B4-BE49-F238E27FC236}">
              <a16:creationId xmlns:a16="http://schemas.microsoft.com/office/drawing/2014/main" id="{8B1CC122-0800-46B8-89DB-1AA057CBC437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581" name="Text Box 3">
          <a:extLst>
            <a:ext uri="{FF2B5EF4-FFF2-40B4-BE49-F238E27FC236}">
              <a16:creationId xmlns:a16="http://schemas.microsoft.com/office/drawing/2014/main" id="{0CB93EE9-11EC-4797-85FE-274F22123192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582" name="Text Box 3">
          <a:extLst>
            <a:ext uri="{FF2B5EF4-FFF2-40B4-BE49-F238E27FC236}">
              <a16:creationId xmlns:a16="http://schemas.microsoft.com/office/drawing/2014/main" id="{4D1FAEFB-EAFD-4397-9C09-DC05BAD38A05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583" name="Text Box 3">
          <a:extLst>
            <a:ext uri="{FF2B5EF4-FFF2-40B4-BE49-F238E27FC236}">
              <a16:creationId xmlns:a16="http://schemas.microsoft.com/office/drawing/2014/main" id="{AD93FD44-852A-4012-86BA-1F73D1A2C959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584" name="Text Box 3">
          <a:extLst>
            <a:ext uri="{FF2B5EF4-FFF2-40B4-BE49-F238E27FC236}">
              <a16:creationId xmlns:a16="http://schemas.microsoft.com/office/drawing/2014/main" id="{ED4AEF1E-A8A9-4A35-B607-5751FE7585C6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585" name="Text Box 3">
          <a:extLst>
            <a:ext uri="{FF2B5EF4-FFF2-40B4-BE49-F238E27FC236}">
              <a16:creationId xmlns:a16="http://schemas.microsoft.com/office/drawing/2014/main" id="{39024BD0-4E9E-4A75-B3F8-14CF112DD452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586" name="Text Box 3">
          <a:extLst>
            <a:ext uri="{FF2B5EF4-FFF2-40B4-BE49-F238E27FC236}">
              <a16:creationId xmlns:a16="http://schemas.microsoft.com/office/drawing/2014/main" id="{12B8AB57-1F73-4988-AC1B-E89B951BCFA2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587" name="Text Box 3">
          <a:extLst>
            <a:ext uri="{FF2B5EF4-FFF2-40B4-BE49-F238E27FC236}">
              <a16:creationId xmlns:a16="http://schemas.microsoft.com/office/drawing/2014/main" id="{0C3BEBD1-1874-4269-9172-93C8A7BA9647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588" name="Text Box 3">
          <a:extLst>
            <a:ext uri="{FF2B5EF4-FFF2-40B4-BE49-F238E27FC236}">
              <a16:creationId xmlns:a16="http://schemas.microsoft.com/office/drawing/2014/main" id="{1DF1C64C-FB54-4997-B2B4-C78496CBD0D3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589" name="Text Box 3">
          <a:extLst>
            <a:ext uri="{FF2B5EF4-FFF2-40B4-BE49-F238E27FC236}">
              <a16:creationId xmlns:a16="http://schemas.microsoft.com/office/drawing/2014/main" id="{42AF0E4A-4B17-4CF7-B507-CE5943EE311B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590" name="Text Box 3">
          <a:extLst>
            <a:ext uri="{FF2B5EF4-FFF2-40B4-BE49-F238E27FC236}">
              <a16:creationId xmlns:a16="http://schemas.microsoft.com/office/drawing/2014/main" id="{23CBA35A-37C5-4D6B-BED2-1230192288F9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591" name="Text Box 3">
          <a:extLst>
            <a:ext uri="{FF2B5EF4-FFF2-40B4-BE49-F238E27FC236}">
              <a16:creationId xmlns:a16="http://schemas.microsoft.com/office/drawing/2014/main" id="{DFBFDEE5-2180-44C2-BE14-018047E0EB8C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592" name="Text Box 3">
          <a:extLst>
            <a:ext uri="{FF2B5EF4-FFF2-40B4-BE49-F238E27FC236}">
              <a16:creationId xmlns:a16="http://schemas.microsoft.com/office/drawing/2014/main" id="{61B9B3A4-6EDD-40D9-A8D3-0F8055F0E4E3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593" name="Text Box 3">
          <a:extLst>
            <a:ext uri="{FF2B5EF4-FFF2-40B4-BE49-F238E27FC236}">
              <a16:creationId xmlns:a16="http://schemas.microsoft.com/office/drawing/2014/main" id="{1586FA43-428D-4B31-AA6D-F543C51B9586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594" name="Text Box 3">
          <a:extLst>
            <a:ext uri="{FF2B5EF4-FFF2-40B4-BE49-F238E27FC236}">
              <a16:creationId xmlns:a16="http://schemas.microsoft.com/office/drawing/2014/main" id="{DE34F3B0-F227-42C1-9FD9-4ED8F068F78A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595" name="Text Box 3">
          <a:extLst>
            <a:ext uri="{FF2B5EF4-FFF2-40B4-BE49-F238E27FC236}">
              <a16:creationId xmlns:a16="http://schemas.microsoft.com/office/drawing/2014/main" id="{9BDF93F5-C3F9-4B3E-AB54-CF33F2FA5ACD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596" name="Text Box 3">
          <a:extLst>
            <a:ext uri="{FF2B5EF4-FFF2-40B4-BE49-F238E27FC236}">
              <a16:creationId xmlns:a16="http://schemas.microsoft.com/office/drawing/2014/main" id="{68D36526-AFF5-46F3-A692-1D9CF9B863A6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597" name="Text Box 3">
          <a:extLst>
            <a:ext uri="{FF2B5EF4-FFF2-40B4-BE49-F238E27FC236}">
              <a16:creationId xmlns:a16="http://schemas.microsoft.com/office/drawing/2014/main" id="{A50D09EB-89F3-4DD6-872E-5AF049B3D92F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598" name="Text Box 3">
          <a:extLst>
            <a:ext uri="{FF2B5EF4-FFF2-40B4-BE49-F238E27FC236}">
              <a16:creationId xmlns:a16="http://schemas.microsoft.com/office/drawing/2014/main" id="{CE9DAE73-3127-423D-AE58-92F07AB5FE1C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599" name="Text Box 3">
          <a:extLst>
            <a:ext uri="{FF2B5EF4-FFF2-40B4-BE49-F238E27FC236}">
              <a16:creationId xmlns:a16="http://schemas.microsoft.com/office/drawing/2014/main" id="{2D72EE96-D283-4698-AF3E-D34530BFE868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600" name="Text Box 3">
          <a:extLst>
            <a:ext uri="{FF2B5EF4-FFF2-40B4-BE49-F238E27FC236}">
              <a16:creationId xmlns:a16="http://schemas.microsoft.com/office/drawing/2014/main" id="{E42FF905-B966-4A28-92F2-698AA4788C9F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601" name="Text Box 3">
          <a:extLst>
            <a:ext uri="{FF2B5EF4-FFF2-40B4-BE49-F238E27FC236}">
              <a16:creationId xmlns:a16="http://schemas.microsoft.com/office/drawing/2014/main" id="{D1F9AD8F-DC1D-4EA3-8183-DA282B8D7B2C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602" name="Text Box 3">
          <a:extLst>
            <a:ext uri="{FF2B5EF4-FFF2-40B4-BE49-F238E27FC236}">
              <a16:creationId xmlns:a16="http://schemas.microsoft.com/office/drawing/2014/main" id="{FFD9E4C3-7A29-4671-B917-5AFBCCA202FE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603" name="Text Box 3">
          <a:extLst>
            <a:ext uri="{FF2B5EF4-FFF2-40B4-BE49-F238E27FC236}">
              <a16:creationId xmlns:a16="http://schemas.microsoft.com/office/drawing/2014/main" id="{244B603C-C6E7-4D00-AAE7-1AE83DAB3C1B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604" name="Text Box 3">
          <a:extLst>
            <a:ext uri="{FF2B5EF4-FFF2-40B4-BE49-F238E27FC236}">
              <a16:creationId xmlns:a16="http://schemas.microsoft.com/office/drawing/2014/main" id="{D66CC12D-B15B-47E7-82E1-E6F8D42B8CF5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605" name="Text Box 3">
          <a:extLst>
            <a:ext uri="{FF2B5EF4-FFF2-40B4-BE49-F238E27FC236}">
              <a16:creationId xmlns:a16="http://schemas.microsoft.com/office/drawing/2014/main" id="{612560BD-CD5F-4A91-804D-613A8B2A1749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606" name="Text Box 3">
          <a:extLst>
            <a:ext uri="{FF2B5EF4-FFF2-40B4-BE49-F238E27FC236}">
              <a16:creationId xmlns:a16="http://schemas.microsoft.com/office/drawing/2014/main" id="{8E282008-D6B8-4462-8CB9-859EE97C1068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607" name="Text Box 3">
          <a:extLst>
            <a:ext uri="{FF2B5EF4-FFF2-40B4-BE49-F238E27FC236}">
              <a16:creationId xmlns:a16="http://schemas.microsoft.com/office/drawing/2014/main" id="{EAA244DF-4C14-49C5-8056-EE69345FBC38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608" name="Text Box 3">
          <a:extLst>
            <a:ext uri="{FF2B5EF4-FFF2-40B4-BE49-F238E27FC236}">
              <a16:creationId xmlns:a16="http://schemas.microsoft.com/office/drawing/2014/main" id="{E829EB25-0266-42CC-ADF0-41BC382317AD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609" name="Text Box 3">
          <a:extLst>
            <a:ext uri="{FF2B5EF4-FFF2-40B4-BE49-F238E27FC236}">
              <a16:creationId xmlns:a16="http://schemas.microsoft.com/office/drawing/2014/main" id="{470F1110-F300-454F-83B5-3E894189E514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610" name="Text Box 3">
          <a:extLst>
            <a:ext uri="{FF2B5EF4-FFF2-40B4-BE49-F238E27FC236}">
              <a16:creationId xmlns:a16="http://schemas.microsoft.com/office/drawing/2014/main" id="{3F1B445C-E58E-4035-9B89-73604FD0B950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611" name="Text Box 3">
          <a:extLst>
            <a:ext uri="{FF2B5EF4-FFF2-40B4-BE49-F238E27FC236}">
              <a16:creationId xmlns:a16="http://schemas.microsoft.com/office/drawing/2014/main" id="{BC805EED-24BC-4929-877C-93A6B3B480CE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612" name="Text Box 3">
          <a:extLst>
            <a:ext uri="{FF2B5EF4-FFF2-40B4-BE49-F238E27FC236}">
              <a16:creationId xmlns:a16="http://schemas.microsoft.com/office/drawing/2014/main" id="{B5F91975-AB14-460C-9CCE-2510F5427F9A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613" name="Text Box 3">
          <a:extLst>
            <a:ext uri="{FF2B5EF4-FFF2-40B4-BE49-F238E27FC236}">
              <a16:creationId xmlns:a16="http://schemas.microsoft.com/office/drawing/2014/main" id="{99C2AA3F-32C4-4541-8ACA-1B77C2FCE7DE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614" name="Text Box 3">
          <a:extLst>
            <a:ext uri="{FF2B5EF4-FFF2-40B4-BE49-F238E27FC236}">
              <a16:creationId xmlns:a16="http://schemas.microsoft.com/office/drawing/2014/main" id="{072AD978-38F1-4885-BD0C-AFD04AD504AA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76200</xdr:colOff>
      <xdr:row>46</xdr:row>
      <xdr:rowOff>57150</xdr:rowOff>
    </xdr:to>
    <xdr:sp macro="" textlink="">
      <xdr:nvSpPr>
        <xdr:cNvPr id="16153615" name="Text Box 3">
          <a:extLst>
            <a:ext uri="{FF2B5EF4-FFF2-40B4-BE49-F238E27FC236}">
              <a16:creationId xmlns:a16="http://schemas.microsoft.com/office/drawing/2014/main" id="{2DF99022-8A9E-4548-A3BF-94A4292DA060}"/>
            </a:ext>
          </a:extLst>
        </xdr:cNvPr>
        <xdr:cNvSpPr txBox="1">
          <a:spLocks noChangeArrowheads="1"/>
        </xdr:cNvSpPr>
      </xdr:nvSpPr>
      <xdr:spPr bwMode="auto">
        <a:xfrm>
          <a:off x="3962400" y="7305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609600</xdr:colOff>
      <xdr:row>42</xdr:row>
      <xdr:rowOff>0</xdr:rowOff>
    </xdr:from>
    <xdr:to>
      <xdr:col>10</xdr:col>
      <xdr:colOff>685800</xdr:colOff>
      <xdr:row>43</xdr:row>
      <xdr:rowOff>57150</xdr:rowOff>
    </xdr:to>
    <xdr:sp macro="" textlink="">
      <xdr:nvSpPr>
        <xdr:cNvPr id="16153616" name="Text Box 3">
          <a:extLst>
            <a:ext uri="{FF2B5EF4-FFF2-40B4-BE49-F238E27FC236}">
              <a16:creationId xmlns:a16="http://schemas.microsoft.com/office/drawing/2014/main" id="{0BE6FCE5-54EC-4BDE-95F5-8EA58CEEC4AB}"/>
            </a:ext>
          </a:extLst>
        </xdr:cNvPr>
        <xdr:cNvSpPr txBox="1">
          <a:spLocks noChangeArrowheads="1"/>
        </xdr:cNvSpPr>
      </xdr:nvSpPr>
      <xdr:spPr bwMode="auto">
        <a:xfrm>
          <a:off x="10934700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571500</xdr:colOff>
      <xdr:row>42</xdr:row>
      <xdr:rowOff>0</xdr:rowOff>
    </xdr:from>
    <xdr:to>
      <xdr:col>10</xdr:col>
      <xdr:colOff>647700</xdr:colOff>
      <xdr:row>43</xdr:row>
      <xdr:rowOff>57150</xdr:rowOff>
    </xdr:to>
    <xdr:sp macro="" textlink="">
      <xdr:nvSpPr>
        <xdr:cNvPr id="16153617" name="Text Box 3">
          <a:extLst>
            <a:ext uri="{FF2B5EF4-FFF2-40B4-BE49-F238E27FC236}">
              <a16:creationId xmlns:a16="http://schemas.microsoft.com/office/drawing/2014/main" id="{1A9A7443-07F1-48B5-BC83-5D818F6FBFF6}"/>
            </a:ext>
          </a:extLst>
        </xdr:cNvPr>
        <xdr:cNvSpPr txBox="1">
          <a:spLocks noChangeArrowheads="1"/>
        </xdr:cNvSpPr>
      </xdr:nvSpPr>
      <xdr:spPr bwMode="auto">
        <a:xfrm>
          <a:off x="10896600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57150</xdr:rowOff>
    </xdr:to>
    <xdr:sp macro="" textlink="">
      <xdr:nvSpPr>
        <xdr:cNvPr id="16153618" name="Text Box 3">
          <a:extLst>
            <a:ext uri="{FF2B5EF4-FFF2-40B4-BE49-F238E27FC236}">
              <a16:creationId xmlns:a16="http://schemas.microsoft.com/office/drawing/2014/main" id="{FAC6B1C1-7AE5-4AEA-933A-D8F808441DA2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57150</xdr:rowOff>
    </xdr:to>
    <xdr:sp macro="" textlink="">
      <xdr:nvSpPr>
        <xdr:cNvPr id="16153619" name="Text Box 3">
          <a:extLst>
            <a:ext uri="{FF2B5EF4-FFF2-40B4-BE49-F238E27FC236}">
              <a16:creationId xmlns:a16="http://schemas.microsoft.com/office/drawing/2014/main" id="{ED7E7A9E-51EF-444E-8541-B20490B9046C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57150</xdr:rowOff>
    </xdr:to>
    <xdr:sp macro="" textlink="">
      <xdr:nvSpPr>
        <xdr:cNvPr id="16153620" name="Text Box 3">
          <a:extLst>
            <a:ext uri="{FF2B5EF4-FFF2-40B4-BE49-F238E27FC236}">
              <a16:creationId xmlns:a16="http://schemas.microsoft.com/office/drawing/2014/main" id="{0F028CFA-8787-4FEC-8914-C9BC3B8B6660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57150</xdr:rowOff>
    </xdr:to>
    <xdr:sp macro="" textlink="">
      <xdr:nvSpPr>
        <xdr:cNvPr id="16153621" name="Text Box 3">
          <a:extLst>
            <a:ext uri="{FF2B5EF4-FFF2-40B4-BE49-F238E27FC236}">
              <a16:creationId xmlns:a16="http://schemas.microsoft.com/office/drawing/2014/main" id="{847CF1A3-4446-46E9-91DB-A42554BDABAF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57150</xdr:rowOff>
    </xdr:to>
    <xdr:sp macro="" textlink="">
      <xdr:nvSpPr>
        <xdr:cNvPr id="16153622" name="Text Box 3">
          <a:extLst>
            <a:ext uri="{FF2B5EF4-FFF2-40B4-BE49-F238E27FC236}">
              <a16:creationId xmlns:a16="http://schemas.microsoft.com/office/drawing/2014/main" id="{DF8289AE-FFD1-406E-8EDF-A042AF8107D4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57150</xdr:rowOff>
    </xdr:to>
    <xdr:sp macro="" textlink="">
      <xdr:nvSpPr>
        <xdr:cNvPr id="16153623" name="Text Box 3">
          <a:extLst>
            <a:ext uri="{FF2B5EF4-FFF2-40B4-BE49-F238E27FC236}">
              <a16:creationId xmlns:a16="http://schemas.microsoft.com/office/drawing/2014/main" id="{5784755F-D819-4E27-BE1D-FC15C25DC3C6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57150</xdr:rowOff>
    </xdr:to>
    <xdr:sp macro="" textlink="">
      <xdr:nvSpPr>
        <xdr:cNvPr id="16153624" name="Text Box 3">
          <a:extLst>
            <a:ext uri="{FF2B5EF4-FFF2-40B4-BE49-F238E27FC236}">
              <a16:creationId xmlns:a16="http://schemas.microsoft.com/office/drawing/2014/main" id="{C7031BE9-D97C-4889-B12F-AD7CA33F3FB0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57150</xdr:rowOff>
    </xdr:to>
    <xdr:sp macro="" textlink="">
      <xdr:nvSpPr>
        <xdr:cNvPr id="16153625" name="Text Box 3">
          <a:extLst>
            <a:ext uri="{FF2B5EF4-FFF2-40B4-BE49-F238E27FC236}">
              <a16:creationId xmlns:a16="http://schemas.microsoft.com/office/drawing/2014/main" id="{14AF57F7-C532-4F76-9258-A420F5C3BE45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57150</xdr:rowOff>
    </xdr:to>
    <xdr:sp macro="" textlink="">
      <xdr:nvSpPr>
        <xdr:cNvPr id="16153626" name="Text Box 3">
          <a:extLst>
            <a:ext uri="{FF2B5EF4-FFF2-40B4-BE49-F238E27FC236}">
              <a16:creationId xmlns:a16="http://schemas.microsoft.com/office/drawing/2014/main" id="{6C7C3140-F41E-442B-861E-6A428EFB8F6C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57150</xdr:rowOff>
    </xdr:to>
    <xdr:sp macro="" textlink="">
      <xdr:nvSpPr>
        <xdr:cNvPr id="16153627" name="Text Box 3">
          <a:extLst>
            <a:ext uri="{FF2B5EF4-FFF2-40B4-BE49-F238E27FC236}">
              <a16:creationId xmlns:a16="http://schemas.microsoft.com/office/drawing/2014/main" id="{501EC610-5BFC-4BCA-B368-B80C2E9E003A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57150</xdr:rowOff>
    </xdr:to>
    <xdr:sp macro="" textlink="">
      <xdr:nvSpPr>
        <xdr:cNvPr id="16153628" name="Text Box 3">
          <a:extLst>
            <a:ext uri="{FF2B5EF4-FFF2-40B4-BE49-F238E27FC236}">
              <a16:creationId xmlns:a16="http://schemas.microsoft.com/office/drawing/2014/main" id="{73A8C221-A6FE-4B80-A6DB-7B18CE747DE1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57150</xdr:rowOff>
    </xdr:to>
    <xdr:sp macro="" textlink="">
      <xdr:nvSpPr>
        <xdr:cNvPr id="16153629" name="Text Box 3">
          <a:extLst>
            <a:ext uri="{FF2B5EF4-FFF2-40B4-BE49-F238E27FC236}">
              <a16:creationId xmlns:a16="http://schemas.microsoft.com/office/drawing/2014/main" id="{12E99C43-7647-4508-B968-9DE0C7387881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57150</xdr:rowOff>
    </xdr:to>
    <xdr:sp macro="" textlink="">
      <xdr:nvSpPr>
        <xdr:cNvPr id="16153630" name="Text Box 3">
          <a:extLst>
            <a:ext uri="{FF2B5EF4-FFF2-40B4-BE49-F238E27FC236}">
              <a16:creationId xmlns:a16="http://schemas.microsoft.com/office/drawing/2014/main" id="{9EB36C27-1BFB-4EDC-A67F-B38A75AF6EC5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57150</xdr:rowOff>
    </xdr:to>
    <xdr:sp macro="" textlink="">
      <xdr:nvSpPr>
        <xdr:cNvPr id="16153631" name="Text Box 3">
          <a:extLst>
            <a:ext uri="{FF2B5EF4-FFF2-40B4-BE49-F238E27FC236}">
              <a16:creationId xmlns:a16="http://schemas.microsoft.com/office/drawing/2014/main" id="{9CA66207-81F0-49EA-8298-7F7EFEFAB6C2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57150</xdr:rowOff>
    </xdr:to>
    <xdr:sp macro="" textlink="">
      <xdr:nvSpPr>
        <xdr:cNvPr id="16153632" name="Text Box 3">
          <a:extLst>
            <a:ext uri="{FF2B5EF4-FFF2-40B4-BE49-F238E27FC236}">
              <a16:creationId xmlns:a16="http://schemas.microsoft.com/office/drawing/2014/main" id="{944F0C0E-F185-401E-AD0E-B2EF7CB2FE6C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57150</xdr:rowOff>
    </xdr:to>
    <xdr:sp macro="" textlink="">
      <xdr:nvSpPr>
        <xdr:cNvPr id="16153633" name="Text Box 3">
          <a:extLst>
            <a:ext uri="{FF2B5EF4-FFF2-40B4-BE49-F238E27FC236}">
              <a16:creationId xmlns:a16="http://schemas.microsoft.com/office/drawing/2014/main" id="{2E3BFEAE-7395-4247-8B8D-306A87D5B8B4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57150</xdr:rowOff>
    </xdr:to>
    <xdr:sp macro="" textlink="">
      <xdr:nvSpPr>
        <xdr:cNvPr id="16153634" name="Text Box 3">
          <a:extLst>
            <a:ext uri="{FF2B5EF4-FFF2-40B4-BE49-F238E27FC236}">
              <a16:creationId xmlns:a16="http://schemas.microsoft.com/office/drawing/2014/main" id="{96434F57-091A-4B7B-B0E4-87526AF5621C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57150</xdr:rowOff>
    </xdr:to>
    <xdr:sp macro="" textlink="">
      <xdr:nvSpPr>
        <xdr:cNvPr id="16153635" name="Text Box 3">
          <a:extLst>
            <a:ext uri="{FF2B5EF4-FFF2-40B4-BE49-F238E27FC236}">
              <a16:creationId xmlns:a16="http://schemas.microsoft.com/office/drawing/2014/main" id="{FB828EEC-AC97-4D37-B813-5AED48C09C25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57150</xdr:rowOff>
    </xdr:to>
    <xdr:sp macro="" textlink="">
      <xdr:nvSpPr>
        <xdr:cNvPr id="16153636" name="Text Box 3">
          <a:extLst>
            <a:ext uri="{FF2B5EF4-FFF2-40B4-BE49-F238E27FC236}">
              <a16:creationId xmlns:a16="http://schemas.microsoft.com/office/drawing/2014/main" id="{7345C105-36FD-4364-BA6B-762EBBF4D3BB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57150</xdr:rowOff>
    </xdr:to>
    <xdr:sp macro="" textlink="">
      <xdr:nvSpPr>
        <xdr:cNvPr id="16153637" name="Text Box 3">
          <a:extLst>
            <a:ext uri="{FF2B5EF4-FFF2-40B4-BE49-F238E27FC236}">
              <a16:creationId xmlns:a16="http://schemas.microsoft.com/office/drawing/2014/main" id="{190913B1-FCB7-4AEB-AF6A-BBD7659C523D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9525</xdr:colOff>
      <xdr:row>42</xdr:row>
      <xdr:rowOff>0</xdr:rowOff>
    </xdr:from>
    <xdr:to>
      <xdr:col>10</xdr:col>
      <xdr:colOff>85725</xdr:colOff>
      <xdr:row>43</xdr:row>
      <xdr:rowOff>9525</xdr:rowOff>
    </xdr:to>
    <xdr:sp macro="" textlink="">
      <xdr:nvSpPr>
        <xdr:cNvPr id="16153638" name="Text Box 4">
          <a:extLst>
            <a:ext uri="{FF2B5EF4-FFF2-40B4-BE49-F238E27FC236}">
              <a16:creationId xmlns:a16="http://schemas.microsoft.com/office/drawing/2014/main" id="{821702A9-8D90-4804-925C-69D4F3727270}"/>
            </a:ext>
          </a:extLst>
        </xdr:cNvPr>
        <xdr:cNvSpPr txBox="1">
          <a:spLocks noChangeArrowheads="1"/>
        </xdr:cNvSpPr>
      </xdr:nvSpPr>
      <xdr:spPr bwMode="auto">
        <a:xfrm>
          <a:off x="1033462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9525</xdr:rowOff>
    </xdr:to>
    <xdr:sp macro="" textlink="">
      <xdr:nvSpPr>
        <xdr:cNvPr id="16153639" name="Text Box 3">
          <a:extLst>
            <a:ext uri="{FF2B5EF4-FFF2-40B4-BE49-F238E27FC236}">
              <a16:creationId xmlns:a16="http://schemas.microsoft.com/office/drawing/2014/main" id="{7B3B61F3-11BB-4930-8552-8A398010BFE0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9525</xdr:rowOff>
    </xdr:to>
    <xdr:sp macro="" textlink="">
      <xdr:nvSpPr>
        <xdr:cNvPr id="16153640" name="Text Box 3">
          <a:extLst>
            <a:ext uri="{FF2B5EF4-FFF2-40B4-BE49-F238E27FC236}">
              <a16:creationId xmlns:a16="http://schemas.microsoft.com/office/drawing/2014/main" id="{C4FB8EE9-CE9B-4CC0-8154-FCE9499425E0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9525</xdr:rowOff>
    </xdr:to>
    <xdr:sp macro="" textlink="">
      <xdr:nvSpPr>
        <xdr:cNvPr id="16153641" name="Text Box 3">
          <a:extLst>
            <a:ext uri="{FF2B5EF4-FFF2-40B4-BE49-F238E27FC236}">
              <a16:creationId xmlns:a16="http://schemas.microsoft.com/office/drawing/2014/main" id="{05EE70D1-8B78-4A82-A3DD-81E9E5FE13F7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9525</xdr:rowOff>
    </xdr:to>
    <xdr:sp macro="" textlink="">
      <xdr:nvSpPr>
        <xdr:cNvPr id="16153642" name="Text Box 3">
          <a:extLst>
            <a:ext uri="{FF2B5EF4-FFF2-40B4-BE49-F238E27FC236}">
              <a16:creationId xmlns:a16="http://schemas.microsoft.com/office/drawing/2014/main" id="{F72CEB48-F1ED-4723-8DA9-01080D1846AE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85725</xdr:rowOff>
    </xdr:to>
    <xdr:sp macro="" textlink="">
      <xdr:nvSpPr>
        <xdr:cNvPr id="16153643" name="Text Box 3">
          <a:extLst>
            <a:ext uri="{FF2B5EF4-FFF2-40B4-BE49-F238E27FC236}">
              <a16:creationId xmlns:a16="http://schemas.microsoft.com/office/drawing/2014/main" id="{FF1F4BC1-535F-40C9-91AE-4390402F45EE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9525</xdr:colOff>
      <xdr:row>42</xdr:row>
      <xdr:rowOff>0</xdr:rowOff>
    </xdr:from>
    <xdr:to>
      <xdr:col>10</xdr:col>
      <xdr:colOff>85725</xdr:colOff>
      <xdr:row>43</xdr:row>
      <xdr:rowOff>9525</xdr:rowOff>
    </xdr:to>
    <xdr:sp macro="" textlink="">
      <xdr:nvSpPr>
        <xdr:cNvPr id="16153644" name="Text Box 4">
          <a:extLst>
            <a:ext uri="{FF2B5EF4-FFF2-40B4-BE49-F238E27FC236}">
              <a16:creationId xmlns:a16="http://schemas.microsoft.com/office/drawing/2014/main" id="{06CA962D-D76A-43C2-96E8-E520A66A9251}"/>
            </a:ext>
          </a:extLst>
        </xdr:cNvPr>
        <xdr:cNvSpPr txBox="1">
          <a:spLocks noChangeArrowheads="1"/>
        </xdr:cNvSpPr>
      </xdr:nvSpPr>
      <xdr:spPr bwMode="auto">
        <a:xfrm>
          <a:off x="1033462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9525</xdr:rowOff>
    </xdr:to>
    <xdr:sp macro="" textlink="">
      <xdr:nvSpPr>
        <xdr:cNvPr id="16153645" name="Text Box 3">
          <a:extLst>
            <a:ext uri="{FF2B5EF4-FFF2-40B4-BE49-F238E27FC236}">
              <a16:creationId xmlns:a16="http://schemas.microsoft.com/office/drawing/2014/main" id="{F89CD7CB-5FCA-4C39-881B-C7B4B6DC5AB6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9525</xdr:rowOff>
    </xdr:to>
    <xdr:sp macro="" textlink="">
      <xdr:nvSpPr>
        <xdr:cNvPr id="16153646" name="Text Box 3">
          <a:extLst>
            <a:ext uri="{FF2B5EF4-FFF2-40B4-BE49-F238E27FC236}">
              <a16:creationId xmlns:a16="http://schemas.microsoft.com/office/drawing/2014/main" id="{AAF3F735-BAAF-4212-BE26-1655180678C0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85725</xdr:rowOff>
    </xdr:to>
    <xdr:sp macro="" textlink="">
      <xdr:nvSpPr>
        <xdr:cNvPr id="16153647" name="Text Box 3">
          <a:extLst>
            <a:ext uri="{FF2B5EF4-FFF2-40B4-BE49-F238E27FC236}">
              <a16:creationId xmlns:a16="http://schemas.microsoft.com/office/drawing/2014/main" id="{42ADE861-C603-4BE6-9224-2E8BA6E574A3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85725</xdr:rowOff>
    </xdr:to>
    <xdr:sp macro="" textlink="">
      <xdr:nvSpPr>
        <xdr:cNvPr id="16153648" name="Text Box 3">
          <a:extLst>
            <a:ext uri="{FF2B5EF4-FFF2-40B4-BE49-F238E27FC236}">
              <a16:creationId xmlns:a16="http://schemas.microsoft.com/office/drawing/2014/main" id="{B262055C-AD79-4657-A21E-6CE886790C8C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123825</xdr:rowOff>
    </xdr:to>
    <xdr:sp macro="" textlink="">
      <xdr:nvSpPr>
        <xdr:cNvPr id="16153649" name="Text Box 3">
          <a:extLst>
            <a:ext uri="{FF2B5EF4-FFF2-40B4-BE49-F238E27FC236}">
              <a16:creationId xmlns:a16="http://schemas.microsoft.com/office/drawing/2014/main" id="{5EFDEB61-2B0B-40BF-A7B1-4A757D951B66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123825</xdr:rowOff>
    </xdr:to>
    <xdr:sp macro="" textlink="">
      <xdr:nvSpPr>
        <xdr:cNvPr id="16153650" name="Text Box 3">
          <a:extLst>
            <a:ext uri="{FF2B5EF4-FFF2-40B4-BE49-F238E27FC236}">
              <a16:creationId xmlns:a16="http://schemas.microsoft.com/office/drawing/2014/main" id="{6BBEF3F4-002A-4F69-9847-CA13E5332F96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85725</xdr:rowOff>
    </xdr:to>
    <xdr:sp macro="" textlink="">
      <xdr:nvSpPr>
        <xdr:cNvPr id="16153651" name="Text Box 3">
          <a:extLst>
            <a:ext uri="{FF2B5EF4-FFF2-40B4-BE49-F238E27FC236}">
              <a16:creationId xmlns:a16="http://schemas.microsoft.com/office/drawing/2014/main" id="{4ECF9F23-2D47-4C3B-A8EF-4B399B0494A6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9525</xdr:rowOff>
    </xdr:to>
    <xdr:sp macro="" textlink="">
      <xdr:nvSpPr>
        <xdr:cNvPr id="16153652" name="Text Box 3">
          <a:extLst>
            <a:ext uri="{FF2B5EF4-FFF2-40B4-BE49-F238E27FC236}">
              <a16:creationId xmlns:a16="http://schemas.microsoft.com/office/drawing/2014/main" id="{28A48E3F-4D2B-4B79-B25E-C761D87FAFE9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9525</xdr:rowOff>
    </xdr:to>
    <xdr:sp macro="" textlink="">
      <xdr:nvSpPr>
        <xdr:cNvPr id="16153653" name="Text Box 3">
          <a:extLst>
            <a:ext uri="{FF2B5EF4-FFF2-40B4-BE49-F238E27FC236}">
              <a16:creationId xmlns:a16="http://schemas.microsoft.com/office/drawing/2014/main" id="{DF51A52F-BF2D-44D0-95AE-40719FB3A99E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9525</xdr:rowOff>
    </xdr:to>
    <xdr:sp macro="" textlink="">
      <xdr:nvSpPr>
        <xdr:cNvPr id="16153654" name="Text Box 3">
          <a:extLst>
            <a:ext uri="{FF2B5EF4-FFF2-40B4-BE49-F238E27FC236}">
              <a16:creationId xmlns:a16="http://schemas.microsoft.com/office/drawing/2014/main" id="{966DA1E3-90CB-4C99-834A-26648803E82C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9525</xdr:rowOff>
    </xdr:to>
    <xdr:sp macro="" textlink="">
      <xdr:nvSpPr>
        <xdr:cNvPr id="16153655" name="Text Box 3">
          <a:extLst>
            <a:ext uri="{FF2B5EF4-FFF2-40B4-BE49-F238E27FC236}">
              <a16:creationId xmlns:a16="http://schemas.microsoft.com/office/drawing/2014/main" id="{22ECD3CB-68BB-4EBF-8FC1-CE44490291A4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9525</xdr:rowOff>
    </xdr:to>
    <xdr:sp macro="" textlink="">
      <xdr:nvSpPr>
        <xdr:cNvPr id="16153656" name="Text Box 3">
          <a:extLst>
            <a:ext uri="{FF2B5EF4-FFF2-40B4-BE49-F238E27FC236}">
              <a16:creationId xmlns:a16="http://schemas.microsoft.com/office/drawing/2014/main" id="{50467639-ED4E-4762-9A11-3556909CEFCD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85725</xdr:rowOff>
    </xdr:to>
    <xdr:sp macro="" textlink="">
      <xdr:nvSpPr>
        <xdr:cNvPr id="16153657" name="Text Box 3">
          <a:extLst>
            <a:ext uri="{FF2B5EF4-FFF2-40B4-BE49-F238E27FC236}">
              <a16:creationId xmlns:a16="http://schemas.microsoft.com/office/drawing/2014/main" id="{7FD98BE5-4E03-4598-BF64-589AEF9449DA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85725</xdr:rowOff>
    </xdr:to>
    <xdr:sp macro="" textlink="">
      <xdr:nvSpPr>
        <xdr:cNvPr id="16153658" name="Text Box 3">
          <a:extLst>
            <a:ext uri="{FF2B5EF4-FFF2-40B4-BE49-F238E27FC236}">
              <a16:creationId xmlns:a16="http://schemas.microsoft.com/office/drawing/2014/main" id="{8E65BED1-D010-4ABA-BB5C-C9066A63F009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85725</xdr:rowOff>
    </xdr:to>
    <xdr:sp macro="" textlink="">
      <xdr:nvSpPr>
        <xdr:cNvPr id="16153659" name="Text Box 3">
          <a:extLst>
            <a:ext uri="{FF2B5EF4-FFF2-40B4-BE49-F238E27FC236}">
              <a16:creationId xmlns:a16="http://schemas.microsoft.com/office/drawing/2014/main" id="{AEBC9D51-7952-4154-8AEA-BDB3E09B63D8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123825</xdr:rowOff>
    </xdr:to>
    <xdr:sp macro="" textlink="">
      <xdr:nvSpPr>
        <xdr:cNvPr id="16153660" name="Text Box 3">
          <a:extLst>
            <a:ext uri="{FF2B5EF4-FFF2-40B4-BE49-F238E27FC236}">
              <a16:creationId xmlns:a16="http://schemas.microsoft.com/office/drawing/2014/main" id="{09367C95-7C8B-4F39-B65A-2C7F32F0BA9F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123825</xdr:rowOff>
    </xdr:to>
    <xdr:sp macro="" textlink="">
      <xdr:nvSpPr>
        <xdr:cNvPr id="16153661" name="Text Box 3">
          <a:extLst>
            <a:ext uri="{FF2B5EF4-FFF2-40B4-BE49-F238E27FC236}">
              <a16:creationId xmlns:a16="http://schemas.microsoft.com/office/drawing/2014/main" id="{736A8C6B-D6EA-40E1-A261-713D1D8B95C0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85725</xdr:rowOff>
    </xdr:to>
    <xdr:sp macro="" textlink="">
      <xdr:nvSpPr>
        <xdr:cNvPr id="16153662" name="Text Box 3">
          <a:extLst>
            <a:ext uri="{FF2B5EF4-FFF2-40B4-BE49-F238E27FC236}">
              <a16:creationId xmlns:a16="http://schemas.microsoft.com/office/drawing/2014/main" id="{4C51D656-C05A-415C-9DD8-56D83AF88DF1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9525</xdr:rowOff>
    </xdr:to>
    <xdr:sp macro="" textlink="">
      <xdr:nvSpPr>
        <xdr:cNvPr id="16153663" name="Text Box 3">
          <a:extLst>
            <a:ext uri="{FF2B5EF4-FFF2-40B4-BE49-F238E27FC236}">
              <a16:creationId xmlns:a16="http://schemas.microsoft.com/office/drawing/2014/main" id="{B2A22D17-0E76-41CC-B0EF-86500F07C43C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9525</xdr:rowOff>
    </xdr:to>
    <xdr:sp macro="" textlink="">
      <xdr:nvSpPr>
        <xdr:cNvPr id="16153664" name="Text Box 3">
          <a:extLst>
            <a:ext uri="{FF2B5EF4-FFF2-40B4-BE49-F238E27FC236}">
              <a16:creationId xmlns:a16="http://schemas.microsoft.com/office/drawing/2014/main" id="{244E2A44-96B8-48D8-85B9-36C44DB72E1B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9525</xdr:rowOff>
    </xdr:to>
    <xdr:sp macro="" textlink="">
      <xdr:nvSpPr>
        <xdr:cNvPr id="16153665" name="Text Box 3">
          <a:extLst>
            <a:ext uri="{FF2B5EF4-FFF2-40B4-BE49-F238E27FC236}">
              <a16:creationId xmlns:a16="http://schemas.microsoft.com/office/drawing/2014/main" id="{C39DA0DE-4F41-4A8C-A3D8-29E772BD251C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9525</xdr:rowOff>
    </xdr:to>
    <xdr:sp macro="" textlink="">
      <xdr:nvSpPr>
        <xdr:cNvPr id="16153666" name="Text Box 3">
          <a:extLst>
            <a:ext uri="{FF2B5EF4-FFF2-40B4-BE49-F238E27FC236}">
              <a16:creationId xmlns:a16="http://schemas.microsoft.com/office/drawing/2014/main" id="{C96A699C-CE9A-4F5E-9F3D-91B054D1C935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9525</xdr:rowOff>
    </xdr:to>
    <xdr:sp macro="" textlink="">
      <xdr:nvSpPr>
        <xdr:cNvPr id="16153667" name="Text Box 3">
          <a:extLst>
            <a:ext uri="{FF2B5EF4-FFF2-40B4-BE49-F238E27FC236}">
              <a16:creationId xmlns:a16="http://schemas.microsoft.com/office/drawing/2014/main" id="{57BCBDB5-3C2A-4AF0-971B-C48B95023564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9525</xdr:rowOff>
    </xdr:to>
    <xdr:sp macro="" textlink="">
      <xdr:nvSpPr>
        <xdr:cNvPr id="16153668" name="Text Box 3">
          <a:extLst>
            <a:ext uri="{FF2B5EF4-FFF2-40B4-BE49-F238E27FC236}">
              <a16:creationId xmlns:a16="http://schemas.microsoft.com/office/drawing/2014/main" id="{7489040F-D02C-4BAE-B841-8904BA33D4BE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9525</xdr:rowOff>
    </xdr:to>
    <xdr:sp macro="" textlink="">
      <xdr:nvSpPr>
        <xdr:cNvPr id="16153669" name="Text Box 3">
          <a:extLst>
            <a:ext uri="{FF2B5EF4-FFF2-40B4-BE49-F238E27FC236}">
              <a16:creationId xmlns:a16="http://schemas.microsoft.com/office/drawing/2014/main" id="{17FAA912-686D-42A5-8145-96420209E48D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9525</xdr:rowOff>
    </xdr:to>
    <xdr:sp macro="" textlink="">
      <xdr:nvSpPr>
        <xdr:cNvPr id="16153670" name="Text Box 3">
          <a:extLst>
            <a:ext uri="{FF2B5EF4-FFF2-40B4-BE49-F238E27FC236}">
              <a16:creationId xmlns:a16="http://schemas.microsoft.com/office/drawing/2014/main" id="{26620C3C-ACF5-4E3F-BAF1-5946833EDBBE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28575</xdr:rowOff>
    </xdr:to>
    <xdr:sp macro="" textlink="">
      <xdr:nvSpPr>
        <xdr:cNvPr id="16153671" name="Text Box 3">
          <a:extLst>
            <a:ext uri="{FF2B5EF4-FFF2-40B4-BE49-F238E27FC236}">
              <a16:creationId xmlns:a16="http://schemas.microsoft.com/office/drawing/2014/main" id="{F39B207F-A8F8-4A5F-BFE0-73947418D782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57150</xdr:rowOff>
    </xdr:to>
    <xdr:sp macro="" textlink="">
      <xdr:nvSpPr>
        <xdr:cNvPr id="16153672" name="Text Box 3">
          <a:extLst>
            <a:ext uri="{FF2B5EF4-FFF2-40B4-BE49-F238E27FC236}">
              <a16:creationId xmlns:a16="http://schemas.microsoft.com/office/drawing/2014/main" id="{54BD73C0-8E4B-445A-95B8-406AB73EC6EA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9525</xdr:rowOff>
    </xdr:to>
    <xdr:sp macro="" textlink="">
      <xdr:nvSpPr>
        <xdr:cNvPr id="16153673" name="Text Box 3">
          <a:extLst>
            <a:ext uri="{FF2B5EF4-FFF2-40B4-BE49-F238E27FC236}">
              <a16:creationId xmlns:a16="http://schemas.microsoft.com/office/drawing/2014/main" id="{031BFCE7-B713-4471-808E-E3DE091630CC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9525</xdr:rowOff>
    </xdr:to>
    <xdr:sp macro="" textlink="">
      <xdr:nvSpPr>
        <xdr:cNvPr id="16153674" name="Text Box 3">
          <a:extLst>
            <a:ext uri="{FF2B5EF4-FFF2-40B4-BE49-F238E27FC236}">
              <a16:creationId xmlns:a16="http://schemas.microsoft.com/office/drawing/2014/main" id="{07525090-DD9F-4910-BC65-F1669298A6CC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42</xdr:row>
      <xdr:rowOff>0</xdr:rowOff>
    </xdr:from>
    <xdr:to>
      <xdr:col>11</xdr:col>
      <xdr:colOff>85725</xdr:colOff>
      <xdr:row>43</xdr:row>
      <xdr:rowOff>9525</xdr:rowOff>
    </xdr:to>
    <xdr:sp macro="" textlink="">
      <xdr:nvSpPr>
        <xdr:cNvPr id="16153675" name="Text Box 3">
          <a:extLst>
            <a:ext uri="{FF2B5EF4-FFF2-40B4-BE49-F238E27FC236}">
              <a16:creationId xmlns:a16="http://schemas.microsoft.com/office/drawing/2014/main" id="{97362B49-9213-43C8-BBED-163EA9380ABC}"/>
            </a:ext>
          </a:extLst>
        </xdr:cNvPr>
        <xdr:cNvSpPr txBox="1">
          <a:spLocks noChangeArrowheads="1"/>
        </xdr:cNvSpPr>
      </xdr:nvSpPr>
      <xdr:spPr bwMode="auto">
        <a:xfrm>
          <a:off x="1115377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609600</xdr:colOff>
      <xdr:row>42</xdr:row>
      <xdr:rowOff>0</xdr:rowOff>
    </xdr:from>
    <xdr:to>
      <xdr:col>16</xdr:col>
      <xdr:colOff>76200</xdr:colOff>
      <xdr:row>43</xdr:row>
      <xdr:rowOff>57150</xdr:rowOff>
    </xdr:to>
    <xdr:sp macro="" textlink="">
      <xdr:nvSpPr>
        <xdr:cNvPr id="16153676" name="Text Box 3">
          <a:extLst>
            <a:ext uri="{FF2B5EF4-FFF2-40B4-BE49-F238E27FC236}">
              <a16:creationId xmlns:a16="http://schemas.microsoft.com/office/drawing/2014/main" id="{D0149097-F31B-4732-94F7-16016BCBBB07}"/>
            </a:ext>
          </a:extLst>
        </xdr:cNvPr>
        <xdr:cNvSpPr txBox="1">
          <a:spLocks noChangeArrowheads="1"/>
        </xdr:cNvSpPr>
      </xdr:nvSpPr>
      <xdr:spPr bwMode="auto">
        <a:xfrm>
          <a:off x="15278100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571500</xdr:colOff>
      <xdr:row>42</xdr:row>
      <xdr:rowOff>0</xdr:rowOff>
    </xdr:from>
    <xdr:to>
      <xdr:col>16</xdr:col>
      <xdr:colOff>38100</xdr:colOff>
      <xdr:row>43</xdr:row>
      <xdr:rowOff>57150</xdr:rowOff>
    </xdr:to>
    <xdr:sp macro="" textlink="">
      <xdr:nvSpPr>
        <xdr:cNvPr id="16153677" name="Text Box 3">
          <a:extLst>
            <a:ext uri="{FF2B5EF4-FFF2-40B4-BE49-F238E27FC236}">
              <a16:creationId xmlns:a16="http://schemas.microsoft.com/office/drawing/2014/main" id="{BAE41BD2-0E38-423F-9388-1CCD43212D03}"/>
            </a:ext>
          </a:extLst>
        </xdr:cNvPr>
        <xdr:cNvSpPr txBox="1">
          <a:spLocks noChangeArrowheads="1"/>
        </xdr:cNvSpPr>
      </xdr:nvSpPr>
      <xdr:spPr bwMode="auto">
        <a:xfrm>
          <a:off x="15240000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57150</xdr:rowOff>
    </xdr:to>
    <xdr:sp macro="" textlink="">
      <xdr:nvSpPr>
        <xdr:cNvPr id="16153678" name="Text Box 3">
          <a:extLst>
            <a:ext uri="{FF2B5EF4-FFF2-40B4-BE49-F238E27FC236}">
              <a16:creationId xmlns:a16="http://schemas.microsoft.com/office/drawing/2014/main" id="{B712D020-C8AF-45EC-97A0-882C4B2BD6A9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57150</xdr:rowOff>
    </xdr:to>
    <xdr:sp macro="" textlink="">
      <xdr:nvSpPr>
        <xdr:cNvPr id="16153679" name="Text Box 3">
          <a:extLst>
            <a:ext uri="{FF2B5EF4-FFF2-40B4-BE49-F238E27FC236}">
              <a16:creationId xmlns:a16="http://schemas.microsoft.com/office/drawing/2014/main" id="{82BB932D-5AA8-4960-929A-5CF0081FCD51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57150</xdr:rowOff>
    </xdr:to>
    <xdr:sp macro="" textlink="">
      <xdr:nvSpPr>
        <xdr:cNvPr id="16153680" name="Text Box 3">
          <a:extLst>
            <a:ext uri="{FF2B5EF4-FFF2-40B4-BE49-F238E27FC236}">
              <a16:creationId xmlns:a16="http://schemas.microsoft.com/office/drawing/2014/main" id="{74BD94BD-C4FA-4C15-9E8E-773F38F721F9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57150</xdr:rowOff>
    </xdr:to>
    <xdr:sp macro="" textlink="">
      <xdr:nvSpPr>
        <xdr:cNvPr id="16153681" name="Text Box 3">
          <a:extLst>
            <a:ext uri="{FF2B5EF4-FFF2-40B4-BE49-F238E27FC236}">
              <a16:creationId xmlns:a16="http://schemas.microsoft.com/office/drawing/2014/main" id="{5358C473-DAC0-426C-9F77-00A887848BA9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57150</xdr:rowOff>
    </xdr:to>
    <xdr:sp macro="" textlink="">
      <xdr:nvSpPr>
        <xdr:cNvPr id="16153682" name="Text Box 3">
          <a:extLst>
            <a:ext uri="{FF2B5EF4-FFF2-40B4-BE49-F238E27FC236}">
              <a16:creationId xmlns:a16="http://schemas.microsoft.com/office/drawing/2014/main" id="{DC62D608-E716-4D16-B6CB-8C83D9D923D6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57150</xdr:rowOff>
    </xdr:to>
    <xdr:sp macro="" textlink="">
      <xdr:nvSpPr>
        <xdr:cNvPr id="16153683" name="Text Box 3">
          <a:extLst>
            <a:ext uri="{FF2B5EF4-FFF2-40B4-BE49-F238E27FC236}">
              <a16:creationId xmlns:a16="http://schemas.microsoft.com/office/drawing/2014/main" id="{5F9352DD-8966-466A-9B5B-BC262E7C58E5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57150</xdr:rowOff>
    </xdr:to>
    <xdr:sp macro="" textlink="">
      <xdr:nvSpPr>
        <xdr:cNvPr id="16153684" name="Text Box 3">
          <a:extLst>
            <a:ext uri="{FF2B5EF4-FFF2-40B4-BE49-F238E27FC236}">
              <a16:creationId xmlns:a16="http://schemas.microsoft.com/office/drawing/2014/main" id="{659C89E1-5B5A-41F1-9A28-912835F19CF6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57150</xdr:rowOff>
    </xdr:to>
    <xdr:sp macro="" textlink="">
      <xdr:nvSpPr>
        <xdr:cNvPr id="16153685" name="Text Box 3">
          <a:extLst>
            <a:ext uri="{FF2B5EF4-FFF2-40B4-BE49-F238E27FC236}">
              <a16:creationId xmlns:a16="http://schemas.microsoft.com/office/drawing/2014/main" id="{559E62C3-ACB1-4187-94C4-3408A77D165E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57150</xdr:rowOff>
    </xdr:to>
    <xdr:sp macro="" textlink="">
      <xdr:nvSpPr>
        <xdr:cNvPr id="16153686" name="Text Box 3">
          <a:extLst>
            <a:ext uri="{FF2B5EF4-FFF2-40B4-BE49-F238E27FC236}">
              <a16:creationId xmlns:a16="http://schemas.microsoft.com/office/drawing/2014/main" id="{5223DA38-6A41-4C27-918E-7E2DD5AF5951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57150</xdr:rowOff>
    </xdr:to>
    <xdr:sp macro="" textlink="">
      <xdr:nvSpPr>
        <xdr:cNvPr id="16153687" name="Text Box 3">
          <a:extLst>
            <a:ext uri="{FF2B5EF4-FFF2-40B4-BE49-F238E27FC236}">
              <a16:creationId xmlns:a16="http://schemas.microsoft.com/office/drawing/2014/main" id="{2AB83C2E-4DE7-4B65-A3D8-C49BD1DA3001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57150</xdr:rowOff>
    </xdr:to>
    <xdr:sp macro="" textlink="">
      <xdr:nvSpPr>
        <xdr:cNvPr id="16153688" name="Text Box 3">
          <a:extLst>
            <a:ext uri="{FF2B5EF4-FFF2-40B4-BE49-F238E27FC236}">
              <a16:creationId xmlns:a16="http://schemas.microsoft.com/office/drawing/2014/main" id="{4CD22A04-4BDA-4D72-B158-BB0280D97C4A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57150</xdr:rowOff>
    </xdr:to>
    <xdr:sp macro="" textlink="">
      <xdr:nvSpPr>
        <xdr:cNvPr id="16153689" name="Text Box 3">
          <a:extLst>
            <a:ext uri="{FF2B5EF4-FFF2-40B4-BE49-F238E27FC236}">
              <a16:creationId xmlns:a16="http://schemas.microsoft.com/office/drawing/2014/main" id="{002FFC59-3435-45DB-AA8E-B16D0A313CF4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57150</xdr:rowOff>
    </xdr:to>
    <xdr:sp macro="" textlink="">
      <xdr:nvSpPr>
        <xdr:cNvPr id="16153690" name="Text Box 3">
          <a:extLst>
            <a:ext uri="{FF2B5EF4-FFF2-40B4-BE49-F238E27FC236}">
              <a16:creationId xmlns:a16="http://schemas.microsoft.com/office/drawing/2014/main" id="{76BA6500-2637-4969-8257-AFD8879E2AA9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57150</xdr:rowOff>
    </xdr:to>
    <xdr:sp macro="" textlink="">
      <xdr:nvSpPr>
        <xdr:cNvPr id="16153691" name="Text Box 3">
          <a:extLst>
            <a:ext uri="{FF2B5EF4-FFF2-40B4-BE49-F238E27FC236}">
              <a16:creationId xmlns:a16="http://schemas.microsoft.com/office/drawing/2014/main" id="{F5E2C522-6160-4C57-9FB7-2FEE33F98CE4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57150</xdr:rowOff>
    </xdr:to>
    <xdr:sp macro="" textlink="">
      <xdr:nvSpPr>
        <xdr:cNvPr id="16153692" name="Text Box 3">
          <a:extLst>
            <a:ext uri="{FF2B5EF4-FFF2-40B4-BE49-F238E27FC236}">
              <a16:creationId xmlns:a16="http://schemas.microsoft.com/office/drawing/2014/main" id="{0ABAFD6F-F45B-4818-96D6-C4C6616AF493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57150</xdr:rowOff>
    </xdr:to>
    <xdr:sp macro="" textlink="">
      <xdr:nvSpPr>
        <xdr:cNvPr id="16153693" name="Text Box 3">
          <a:extLst>
            <a:ext uri="{FF2B5EF4-FFF2-40B4-BE49-F238E27FC236}">
              <a16:creationId xmlns:a16="http://schemas.microsoft.com/office/drawing/2014/main" id="{93688F7A-6AE2-4A16-AFAF-9A4665E39844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57150</xdr:rowOff>
    </xdr:to>
    <xdr:sp macro="" textlink="">
      <xdr:nvSpPr>
        <xdr:cNvPr id="16153694" name="Text Box 3">
          <a:extLst>
            <a:ext uri="{FF2B5EF4-FFF2-40B4-BE49-F238E27FC236}">
              <a16:creationId xmlns:a16="http://schemas.microsoft.com/office/drawing/2014/main" id="{2AEFE018-BF33-4E84-97E2-EC5E299554F9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57150</xdr:rowOff>
    </xdr:to>
    <xdr:sp macro="" textlink="">
      <xdr:nvSpPr>
        <xdr:cNvPr id="16153695" name="Text Box 3">
          <a:extLst>
            <a:ext uri="{FF2B5EF4-FFF2-40B4-BE49-F238E27FC236}">
              <a16:creationId xmlns:a16="http://schemas.microsoft.com/office/drawing/2014/main" id="{E10BCD0D-5708-48CD-811B-E4B854DC42B5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57150</xdr:rowOff>
    </xdr:to>
    <xdr:sp macro="" textlink="">
      <xdr:nvSpPr>
        <xdr:cNvPr id="16153696" name="Text Box 3">
          <a:extLst>
            <a:ext uri="{FF2B5EF4-FFF2-40B4-BE49-F238E27FC236}">
              <a16:creationId xmlns:a16="http://schemas.microsoft.com/office/drawing/2014/main" id="{91727EE6-6EEC-4664-AA56-4FBE8BCDABD8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57150</xdr:rowOff>
    </xdr:to>
    <xdr:sp macro="" textlink="">
      <xdr:nvSpPr>
        <xdr:cNvPr id="16153697" name="Text Box 3">
          <a:extLst>
            <a:ext uri="{FF2B5EF4-FFF2-40B4-BE49-F238E27FC236}">
              <a16:creationId xmlns:a16="http://schemas.microsoft.com/office/drawing/2014/main" id="{8AAFBDDB-BA24-44E5-8EFF-FE0F92E51D83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9525</xdr:colOff>
      <xdr:row>42</xdr:row>
      <xdr:rowOff>0</xdr:rowOff>
    </xdr:from>
    <xdr:to>
      <xdr:col>15</xdr:col>
      <xdr:colOff>85725</xdr:colOff>
      <xdr:row>43</xdr:row>
      <xdr:rowOff>9525</xdr:rowOff>
    </xdr:to>
    <xdr:sp macro="" textlink="">
      <xdr:nvSpPr>
        <xdr:cNvPr id="16153698" name="Text Box 4">
          <a:extLst>
            <a:ext uri="{FF2B5EF4-FFF2-40B4-BE49-F238E27FC236}">
              <a16:creationId xmlns:a16="http://schemas.microsoft.com/office/drawing/2014/main" id="{3EB0FB22-0854-4FAB-B10F-FF0FCD7AD628}"/>
            </a:ext>
          </a:extLst>
        </xdr:cNvPr>
        <xdr:cNvSpPr txBox="1">
          <a:spLocks noChangeArrowheads="1"/>
        </xdr:cNvSpPr>
      </xdr:nvSpPr>
      <xdr:spPr bwMode="auto">
        <a:xfrm>
          <a:off x="1467802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9525</xdr:rowOff>
    </xdr:to>
    <xdr:sp macro="" textlink="">
      <xdr:nvSpPr>
        <xdr:cNvPr id="16153699" name="Text Box 3">
          <a:extLst>
            <a:ext uri="{FF2B5EF4-FFF2-40B4-BE49-F238E27FC236}">
              <a16:creationId xmlns:a16="http://schemas.microsoft.com/office/drawing/2014/main" id="{DDD4D669-FC0B-4116-A052-639682E8F314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9525</xdr:rowOff>
    </xdr:to>
    <xdr:sp macro="" textlink="">
      <xdr:nvSpPr>
        <xdr:cNvPr id="16153700" name="Text Box 3">
          <a:extLst>
            <a:ext uri="{FF2B5EF4-FFF2-40B4-BE49-F238E27FC236}">
              <a16:creationId xmlns:a16="http://schemas.microsoft.com/office/drawing/2014/main" id="{FADC0748-4356-462C-80E2-16C42D731373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9525</xdr:rowOff>
    </xdr:to>
    <xdr:sp macro="" textlink="">
      <xdr:nvSpPr>
        <xdr:cNvPr id="16153701" name="Text Box 3">
          <a:extLst>
            <a:ext uri="{FF2B5EF4-FFF2-40B4-BE49-F238E27FC236}">
              <a16:creationId xmlns:a16="http://schemas.microsoft.com/office/drawing/2014/main" id="{C277239A-D879-4E15-90B4-0FBBEBA5309D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9525</xdr:rowOff>
    </xdr:to>
    <xdr:sp macro="" textlink="">
      <xdr:nvSpPr>
        <xdr:cNvPr id="16153702" name="Text Box 3">
          <a:extLst>
            <a:ext uri="{FF2B5EF4-FFF2-40B4-BE49-F238E27FC236}">
              <a16:creationId xmlns:a16="http://schemas.microsoft.com/office/drawing/2014/main" id="{A0B69580-39B9-4539-81EC-4FD9294EFA31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85725</xdr:rowOff>
    </xdr:to>
    <xdr:sp macro="" textlink="">
      <xdr:nvSpPr>
        <xdr:cNvPr id="16153703" name="Text Box 3">
          <a:extLst>
            <a:ext uri="{FF2B5EF4-FFF2-40B4-BE49-F238E27FC236}">
              <a16:creationId xmlns:a16="http://schemas.microsoft.com/office/drawing/2014/main" id="{B62C12F4-1932-4402-8380-2CCB91984D18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9525</xdr:colOff>
      <xdr:row>42</xdr:row>
      <xdr:rowOff>0</xdr:rowOff>
    </xdr:from>
    <xdr:to>
      <xdr:col>15</xdr:col>
      <xdr:colOff>85725</xdr:colOff>
      <xdr:row>43</xdr:row>
      <xdr:rowOff>9525</xdr:rowOff>
    </xdr:to>
    <xdr:sp macro="" textlink="">
      <xdr:nvSpPr>
        <xdr:cNvPr id="16153704" name="Text Box 4">
          <a:extLst>
            <a:ext uri="{FF2B5EF4-FFF2-40B4-BE49-F238E27FC236}">
              <a16:creationId xmlns:a16="http://schemas.microsoft.com/office/drawing/2014/main" id="{3557A4EB-8A39-4E83-BF00-433695F7720A}"/>
            </a:ext>
          </a:extLst>
        </xdr:cNvPr>
        <xdr:cNvSpPr txBox="1">
          <a:spLocks noChangeArrowheads="1"/>
        </xdr:cNvSpPr>
      </xdr:nvSpPr>
      <xdr:spPr bwMode="auto">
        <a:xfrm>
          <a:off x="1467802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9525</xdr:rowOff>
    </xdr:to>
    <xdr:sp macro="" textlink="">
      <xdr:nvSpPr>
        <xdr:cNvPr id="16153705" name="Text Box 3">
          <a:extLst>
            <a:ext uri="{FF2B5EF4-FFF2-40B4-BE49-F238E27FC236}">
              <a16:creationId xmlns:a16="http://schemas.microsoft.com/office/drawing/2014/main" id="{21C8802E-D88E-405B-8FDB-0C4E5F21C06C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9525</xdr:rowOff>
    </xdr:to>
    <xdr:sp macro="" textlink="">
      <xdr:nvSpPr>
        <xdr:cNvPr id="16153706" name="Text Box 3">
          <a:extLst>
            <a:ext uri="{FF2B5EF4-FFF2-40B4-BE49-F238E27FC236}">
              <a16:creationId xmlns:a16="http://schemas.microsoft.com/office/drawing/2014/main" id="{23662482-3983-444C-A29A-DFEE5D92BCA4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85725</xdr:rowOff>
    </xdr:to>
    <xdr:sp macro="" textlink="">
      <xdr:nvSpPr>
        <xdr:cNvPr id="16153707" name="Text Box 3">
          <a:extLst>
            <a:ext uri="{FF2B5EF4-FFF2-40B4-BE49-F238E27FC236}">
              <a16:creationId xmlns:a16="http://schemas.microsoft.com/office/drawing/2014/main" id="{16EA39B5-B684-4F53-A249-D5AAFDC07212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85725</xdr:rowOff>
    </xdr:to>
    <xdr:sp macro="" textlink="">
      <xdr:nvSpPr>
        <xdr:cNvPr id="16153708" name="Text Box 3">
          <a:extLst>
            <a:ext uri="{FF2B5EF4-FFF2-40B4-BE49-F238E27FC236}">
              <a16:creationId xmlns:a16="http://schemas.microsoft.com/office/drawing/2014/main" id="{8C825699-8794-4BA3-B369-EA4F0868C364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123825</xdr:rowOff>
    </xdr:to>
    <xdr:sp macro="" textlink="">
      <xdr:nvSpPr>
        <xdr:cNvPr id="16153709" name="Text Box 3">
          <a:extLst>
            <a:ext uri="{FF2B5EF4-FFF2-40B4-BE49-F238E27FC236}">
              <a16:creationId xmlns:a16="http://schemas.microsoft.com/office/drawing/2014/main" id="{F3453D7B-FC8D-45E3-BA1C-562EF255EA38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123825</xdr:rowOff>
    </xdr:to>
    <xdr:sp macro="" textlink="">
      <xdr:nvSpPr>
        <xdr:cNvPr id="16153710" name="Text Box 3">
          <a:extLst>
            <a:ext uri="{FF2B5EF4-FFF2-40B4-BE49-F238E27FC236}">
              <a16:creationId xmlns:a16="http://schemas.microsoft.com/office/drawing/2014/main" id="{9D44B087-3D2D-4BB2-993E-0D122EF621B1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85725</xdr:rowOff>
    </xdr:to>
    <xdr:sp macro="" textlink="">
      <xdr:nvSpPr>
        <xdr:cNvPr id="16153711" name="Text Box 3">
          <a:extLst>
            <a:ext uri="{FF2B5EF4-FFF2-40B4-BE49-F238E27FC236}">
              <a16:creationId xmlns:a16="http://schemas.microsoft.com/office/drawing/2014/main" id="{986B509F-7F81-4A7B-99A7-406964A354CE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9525</xdr:rowOff>
    </xdr:to>
    <xdr:sp macro="" textlink="">
      <xdr:nvSpPr>
        <xdr:cNvPr id="16153712" name="Text Box 3">
          <a:extLst>
            <a:ext uri="{FF2B5EF4-FFF2-40B4-BE49-F238E27FC236}">
              <a16:creationId xmlns:a16="http://schemas.microsoft.com/office/drawing/2014/main" id="{ADEC7F25-22F5-4005-89D3-93BD1A8B0BAA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9525</xdr:rowOff>
    </xdr:to>
    <xdr:sp macro="" textlink="">
      <xdr:nvSpPr>
        <xdr:cNvPr id="16153713" name="Text Box 3">
          <a:extLst>
            <a:ext uri="{FF2B5EF4-FFF2-40B4-BE49-F238E27FC236}">
              <a16:creationId xmlns:a16="http://schemas.microsoft.com/office/drawing/2014/main" id="{D3EC5AFA-42FB-4946-B469-B0D3AB7E6144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9525</xdr:rowOff>
    </xdr:to>
    <xdr:sp macro="" textlink="">
      <xdr:nvSpPr>
        <xdr:cNvPr id="16153714" name="Text Box 3">
          <a:extLst>
            <a:ext uri="{FF2B5EF4-FFF2-40B4-BE49-F238E27FC236}">
              <a16:creationId xmlns:a16="http://schemas.microsoft.com/office/drawing/2014/main" id="{47CDB4E3-61AF-4827-8FA9-C4C27492A0FD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9525</xdr:rowOff>
    </xdr:to>
    <xdr:sp macro="" textlink="">
      <xdr:nvSpPr>
        <xdr:cNvPr id="16153715" name="Text Box 3">
          <a:extLst>
            <a:ext uri="{FF2B5EF4-FFF2-40B4-BE49-F238E27FC236}">
              <a16:creationId xmlns:a16="http://schemas.microsoft.com/office/drawing/2014/main" id="{97A0C36C-C868-4A85-AE12-EB31DE4FAF4C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9525</xdr:rowOff>
    </xdr:to>
    <xdr:sp macro="" textlink="">
      <xdr:nvSpPr>
        <xdr:cNvPr id="16153716" name="Text Box 3">
          <a:extLst>
            <a:ext uri="{FF2B5EF4-FFF2-40B4-BE49-F238E27FC236}">
              <a16:creationId xmlns:a16="http://schemas.microsoft.com/office/drawing/2014/main" id="{5EBDD1C5-F571-4F51-BC03-85A01FC711E3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85725</xdr:rowOff>
    </xdr:to>
    <xdr:sp macro="" textlink="">
      <xdr:nvSpPr>
        <xdr:cNvPr id="16153717" name="Text Box 3">
          <a:extLst>
            <a:ext uri="{FF2B5EF4-FFF2-40B4-BE49-F238E27FC236}">
              <a16:creationId xmlns:a16="http://schemas.microsoft.com/office/drawing/2014/main" id="{915EBF9B-CF99-4A97-BA1E-E05336FF7A95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85725</xdr:rowOff>
    </xdr:to>
    <xdr:sp macro="" textlink="">
      <xdr:nvSpPr>
        <xdr:cNvPr id="16153718" name="Text Box 3">
          <a:extLst>
            <a:ext uri="{FF2B5EF4-FFF2-40B4-BE49-F238E27FC236}">
              <a16:creationId xmlns:a16="http://schemas.microsoft.com/office/drawing/2014/main" id="{0813F807-E0CD-4175-BBBB-F5EF2D00FEF9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85725</xdr:rowOff>
    </xdr:to>
    <xdr:sp macro="" textlink="">
      <xdr:nvSpPr>
        <xdr:cNvPr id="16153719" name="Text Box 3">
          <a:extLst>
            <a:ext uri="{FF2B5EF4-FFF2-40B4-BE49-F238E27FC236}">
              <a16:creationId xmlns:a16="http://schemas.microsoft.com/office/drawing/2014/main" id="{0432AD86-247D-49DE-B0C7-2FBC04E24019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123825</xdr:rowOff>
    </xdr:to>
    <xdr:sp macro="" textlink="">
      <xdr:nvSpPr>
        <xdr:cNvPr id="16153720" name="Text Box 3">
          <a:extLst>
            <a:ext uri="{FF2B5EF4-FFF2-40B4-BE49-F238E27FC236}">
              <a16:creationId xmlns:a16="http://schemas.microsoft.com/office/drawing/2014/main" id="{D7A7D794-666D-468B-A507-A5832C70CAF1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123825</xdr:rowOff>
    </xdr:to>
    <xdr:sp macro="" textlink="">
      <xdr:nvSpPr>
        <xdr:cNvPr id="16153721" name="Text Box 3">
          <a:extLst>
            <a:ext uri="{FF2B5EF4-FFF2-40B4-BE49-F238E27FC236}">
              <a16:creationId xmlns:a16="http://schemas.microsoft.com/office/drawing/2014/main" id="{1B2D9115-2849-4EF8-BE9F-B47499B0F5B2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85725</xdr:rowOff>
    </xdr:to>
    <xdr:sp macro="" textlink="">
      <xdr:nvSpPr>
        <xdr:cNvPr id="16153722" name="Text Box 3">
          <a:extLst>
            <a:ext uri="{FF2B5EF4-FFF2-40B4-BE49-F238E27FC236}">
              <a16:creationId xmlns:a16="http://schemas.microsoft.com/office/drawing/2014/main" id="{6396D7AB-7745-4492-83B0-54F9928E4C8B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9525</xdr:rowOff>
    </xdr:to>
    <xdr:sp macro="" textlink="">
      <xdr:nvSpPr>
        <xdr:cNvPr id="16153723" name="Text Box 3">
          <a:extLst>
            <a:ext uri="{FF2B5EF4-FFF2-40B4-BE49-F238E27FC236}">
              <a16:creationId xmlns:a16="http://schemas.microsoft.com/office/drawing/2014/main" id="{FFF20BAC-C0C9-40A6-9D58-B5BED35BB082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9525</xdr:rowOff>
    </xdr:to>
    <xdr:sp macro="" textlink="">
      <xdr:nvSpPr>
        <xdr:cNvPr id="16153724" name="Text Box 3">
          <a:extLst>
            <a:ext uri="{FF2B5EF4-FFF2-40B4-BE49-F238E27FC236}">
              <a16:creationId xmlns:a16="http://schemas.microsoft.com/office/drawing/2014/main" id="{BE711557-48D7-4DD6-A35E-DE13D2205FFF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9525</xdr:rowOff>
    </xdr:to>
    <xdr:sp macro="" textlink="">
      <xdr:nvSpPr>
        <xdr:cNvPr id="16153725" name="Text Box 3">
          <a:extLst>
            <a:ext uri="{FF2B5EF4-FFF2-40B4-BE49-F238E27FC236}">
              <a16:creationId xmlns:a16="http://schemas.microsoft.com/office/drawing/2014/main" id="{4EECAE23-24F8-4F47-96DD-297CDA75241B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9525</xdr:rowOff>
    </xdr:to>
    <xdr:sp macro="" textlink="">
      <xdr:nvSpPr>
        <xdr:cNvPr id="16153726" name="Text Box 3">
          <a:extLst>
            <a:ext uri="{FF2B5EF4-FFF2-40B4-BE49-F238E27FC236}">
              <a16:creationId xmlns:a16="http://schemas.microsoft.com/office/drawing/2014/main" id="{BFFF8C35-9189-4DAA-A96B-3CA6BFF49FD5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9525</xdr:rowOff>
    </xdr:to>
    <xdr:sp macro="" textlink="">
      <xdr:nvSpPr>
        <xdr:cNvPr id="16153727" name="Text Box 3">
          <a:extLst>
            <a:ext uri="{FF2B5EF4-FFF2-40B4-BE49-F238E27FC236}">
              <a16:creationId xmlns:a16="http://schemas.microsoft.com/office/drawing/2014/main" id="{89CFE16A-782D-4983-BAF3-CB746FB30DCD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9525</xdr:rowOff>
    </xdr:to>
    <xdr:sp macro="" textlink="">
      <xdr:nvSpPr>
        <xdr:cNvPr id="16153728" name="Text Box 3">
          <a:extLst>
            <a:ext uri="{FF2B5EF4-FFF2-40B4-BE49-F238E27FC236}">
              <a16:creationId xmlns:a16="http://schemas.microsoft.com/office/drawing/2014/main" id="{B445DAFC-9FB8-4D6D-8D98-1B45EFBFA5CA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9525</xdr:rowOff>
    </xdr:to>
    <xdr:sp macro="" textlink="">
      <xdr:nvSpPr>
        <xdr:cNvPr id="16153729" name="Text Box 3">
          <a:extLst>
            <a:ext uri="{FF2B5EF4-FFF2-40B4-BE49-F238E27FC236}">
              <a16:creationId xmlns:a16="http://schemas.microsoft.com/office/drawing/2014/main" id="{E2E9B503-F56C-46AB-A174-1DD2AE1F91E8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9525</xdr:rowOff>
    </xdr:to>
    <xdr:sp macro="" textlink="">
      <xdr:nvSpPr>
        <xdr:cNvPr id="16153730" name="Text Box 3">
          <a:extLst>
            <a:ext uri="{FF2B5EF4-FFF2-40B4-BE49-F238E27FC236}">
              <a16:creationId xmlns:a16="http://schemas.microsoft.com/office/drawing/2014/main" id="{3F5C1009-891B-49C9-BCEA-9ED5A4CC46A5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28575</xdr:rowOff>
    </xdr:to>
    <xdr:sp macro="" textlink="">
      <xdr:nvSpPr>
        <xdr:cNvPr id="16153731" name="Text Box 3">
          <a:extLst>
            <a:ext uri="{FF2B5EF4-FFF2-40B4-BE49-F238E27FC236}">
              <a16:creationId xmlns:a16="http://schemas.microsoft.com/office/drawing/2014/main" id="{34369D64-CCDD-4EF9-87F8-C9F5AAB5AB0D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57150</xdr:rowOff>
    </xdr:to>
    <xdr:sp macro="" textlink="">
      <xdr:nvSpPr>
        <xdr:cNvPr id="16153732" name="Text Box 3">
          <a:extLst>
            <a:ext uri="{FF2B5EF4-FFF2-40B4-BE49-F238E27FC236}">
              <a16:creationId xmlns:a16="http://schemas.microsoft.com/office/drawing/2014/main" id="{259FB6D2-D758-41A0-B0CC-1301C4125F71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9525</xdr:rowOff>
    </xdr:to>
    <xdr:sp macro="" textlink="">
      <xdr:nvSpPr>
        <xdr:cNvPr id="16153733" name="Text Box 3">
          <a:extLst>
            <a:ext uri="{FF2B5EF4-FFF2-40B4-BE49-F238E27FC236}">
              <a16:creationId xmlns:a16="http://schemas.microsoft.com/office/drawing/2014/main" id="{22148726-952D-4215-A111-44B2C24D3F3D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9525</xdr:rowOff>
    </xdr:to>
    <xdr:sp macro="" textlink="">
      <xdr:nvSpPr>
        <xdr:cNvPr id="16153734" name="Text Box 3">
          <a:extLst>
            <a:ext uri="{FF2B5EF4-FFF2-40B4-BE49-F238E27FC236}">
              <a16:creationId xmlns:a16="http://schemas.microsoft.com/office/drawing/2014/main" id="{BD0F010E-EC57-4362-99BA-9059DC9597D5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42</xdr:row>
      <xdr:rowOff>0</xdr:rowOff>
    </xdr:from>
    <xdr:to>
      <xdr:col>16</xdr:col>
      <xdr:colOff>85725</xdr:colOff>
      <xdr:row>43</xdr:row>
      <xdr:rowOff>9525</xdr:rowOff>
    </xdr:to>
    <xdr:sp macro="" textlink="">
      <xdr:nvSpPr>
        <xdr:cNvPr id="16153735" name="Text Box 3">
          <a:extLst>
            <a:ext uri="{FF2B5EF4-FFF2-40B4-BE49-F238E27FC236}">
              <a16:creationId xmlns:a16="http://schemas.microsoft.com/office/drawing/2014/main" id="{560553AB-0971-4D73-B2FB-E5177F3A1DBE}"/>
            </a:ext>
          </a:extLst>
        </xdr:cNvPr>
        <xdr:cNvSpPr txBox="1">
          <a:spLocks noChangeArrowheads="1"/>
        </xdr:cNvSpPr>
      </xdr:nvSpPr>
      <xdr:spPr bwMode="auto">
        <a:xfrm>
          <a:off x="15287625" y="6734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64</xdr:row>
      <xdr:rowOff>0</xdr:rowOff>
    </xdr:from>
    <xdr:to>
      <xdr:col>5</xdr:col>
      <xdr:colOff>685800</xdr:colOff>
      <xdr:row>65</xdr:row>
      <xdr:rowOff>57150</xdr:rowOff>
    </xdr:to>
    <xdr:sp macro="" textlink="">
      <xdr:nvSpPr>
        <xdr:cNvPr id="16153736" name="Text Box 3">
          <a:extLst>
            <a:ext uri="{FF2B5EF4-FFF2-40B4-BE49-F238E27FC236}">
              <a16:creationId xmlns:a16="http://schemas.microsoft.com/office/drawing/2014/main" id="{7E26E033-99BD-490C-B0EC-B022FEB25B8D}"/>
            </a:ext>
          </a:extLst>
        </xdr:cNvPr>
        <xdr:cNvSpPr txBox="1">
          <a:spLocks noChangeArrowheads="1"/>
        </xdr:cNvSpPr>
      </xdr:nvSpPr>
      <xdr:spPr bwMode="auto">
        <a:xfrm>
          <a:off x="6172200" y="10925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571500</xdr:colOff>
      <xdr:row>64</xdr:row>
      <xdr:rowOff>0</xdr:rowOff>
    </xdr:from>
    <xdr:to>
      <xdr:col>5</xdr:col>
      <xdr:colOff>647700</xdr:colOff>
      <xdr:row>65</xdr:row>
      <xdr:rowOff>57150</xdr:rowOff>
    </xdr:to>
    <xdr:sp macro="" textlink="">
      <xdr:nvSpPr>
        <xdr:cNvPr id="16153737" name="Text Box 3">
          <a:extLst>
            <a:ext uri="{FF2B5EF4-FFF2-40B4-BE49-F238E27FC236}">
              <a16:creationId xmlns:a16="http://schemas.microsoft.com/office/drawing/2014/main" id="{106538FF-D5B5-4E12-A04A-6180D433C492}"/>
            </a:ext>
          </a:extLst>
        </xdr:cNvPr>
        <xdr:cNvSpPr txBox="1">
          <a:spLocks noChangeArrowheads="1"/>
        </xdr:cNvSpPr>
      </xdr:nvSpPr>
      <xdr:spPr bwMode="auto">
        <a:xfrm>
          <a:off x="6134100" y="10925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64</xdr:row>
      <xdr:rowOff>0</xdr:rowOff>
    </xdr:from>
    <xdr:to>
      <xdr:col>5</xdr:col>
      <xdr:colOff>85725</xdr:colOff>
      <xdr:row>65</xdr:row>
      <xdr:rowOff>9525</xdr:rowOff>
    </xdr:to>
    <xdr:sp macro="" textlink="">
      <xdr:nvSpPr>
        <xdr:cNvPr id="16153738" name="Text Box 4">
          <a:extLst>
            <a:ext uri="{FF2B5EF4-FFF2-40B4-BE49-F238E27FC236}">
              <a16:creationId xmlns:a16="http://schemas.microsoft.com/office/drawing/2014/main" id="{6A946EF9-0C49-448E-841F-0E6B56C8E47E}"/>
            </a:ext>
          </a:extLst>
        </xdr:cNvPr>
        <xdr:cNvSpPr txBox="1">
          <a:spLocks noChangeArrowheads="1"/>
        </xdr:cNvSpPr>
      </xdr:nvSpPr>
      <xdr:spPr bwMode="auto">
        <a:xfrm>
          <a:off x="5572125" y="10925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64</xdr:row>
      <xdr:rowOff>0</xdr:rowOff>
    </xdr:from>
    <xdr:to>
      <xdr:col>5</xdr:col>
      <xdr:colOff>85725</xdr:colOff>
      <xdr:row>65</xdr:row>
      <xdr:rowOff>9525</xdr:rowOff>
    </xdr:to>
    <xdr:sp macro="" textlink="">
      <xdr:nvSpPr>
        <xdr:cNvPr id="16153739" name="Text Box 4">
          <a:extLst>
            <a:ext uri="{FF2B5EF4-FFF2-40B4-BE49-F238E27FC236}">
              <a16:creationId xmlns:a16="http://schemas.microsoft.com/office/drawing/2014/main" id="{78BE8E27-4A47-4163-88B7-C660E3FFB165}"/>
            </a:ext>
          </a:extLst>
        </xdr:cNvPr>
        <xdr:cNvSpPr txBox="1">
          <a:spLocks noChangeArrowheads="1"/>
        </xdr:cNvSpPr>
      </xdr:nvSpPr>
      <xdr:spPr bwMode="auto">
        <a:xfrm>
          <a:off x="5572125" y="10925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40" name="Text Box 3">
          <a:extLst>
            <a:ext uri="{FF2B5EF4-FFF2-40B4-BE49-F238E27FC236}">
              <a16:creationId xmlns:a16="http://schemas.microsoft.com/office/drawing/2014/main" id="{0C4D8182-EA49-4592-A057-2ED8A64363CC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76200</xdr:colOff>
      <xdr:row>71</xdr:row>
      <xdr:rowOff>57150</xdr:rowOff>
    </xdr:to>
    <xdr:sp macro="" textlink="">
      <xdr:nvSpPr>
        <xdr:cNvPr id="16153741" name="Text Box 3">
          <a:extLst>
            <a:ext uri="{FF2B5EF4-FFF2-40B4-BE49-F238E27FC236}">
              <a16:creationId xmlns:a16="http://schemas.microsoft.com/office/drawing/2014/main" id="{3E6046D1-CF7F-4938-85FF-4B6CDC892131}"/>
            </a:ext>
          </a:extLst>
        </xdr:cNvPr>
        <xdr:cNvSpPr txBox="1">
          <a:spLocks noChangeArrowheads="1"/>
        </xdr:cNvSpPr>
      </xdr:nvSpPr>
      <xdr:spPr bwMode="auto">
        <a:xfrm>
          <a:off x="4791075" y="1206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76200</xdr:colOff>
      <xdr:row>71</xdr:row>
      <xdr:rowOff>57150</xdr:rowOff>
    </xdr:to>
    <xdr:sp macro="" textlink="">
      <xdr:nvSpPr>
        <xdr:cNvPr id="16153742" name="Text Box 3">
          <a:extLst>
            <a:ext uri="{FF2B5EF4-FFF2-40B4-BE49-F238E27FC236}">
              <a16:creationId xmlns:a16="http://schemas.microsoft.com/office/drawing/2014/main" id="{622B8A14-3C08-4C12-A324-AEF7E804A9FE}"/>
            </a:ext>
          </a:extLst>
        </xdr:cNvPr>
        <xdr:cNvSpPr txBox="1">
          <a:spLocks noChangeArrowheads="1"/>
        </xdr:cNvSpPr>
      </xdr:nvSpPr>
      <xdr:spPr bwMode="auto">
        <a:xfrm>
          <a:off x="4791075" y="1206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43" name="Text Box 3">
          <a:extLst>
            <a:ext uri="{FF2B5EF4-FFF2-40B4-BE49-F238E27FC236}">
              <a16:creationId xmlns:a16="http://schemas.microsoft.com/office/drawing/2014/main" id="{49CDC704-C1C8-4EBE-ADD3-76F0C292929C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44" name="Text Box 3">
          <a:extLst>
            <a:ext uri="{FF2B5EF4-FFF2-40B4-BE49-F238E27FC236}">
              <a16:creationId xmlns:a16="http://schemas.microsoft.com/office/drawing/2014/main" id="{E9150517-AB1F-4146-AF8D-F89369F0ABFF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45" name="Text Box 3">
          <a:extLst>
            <a:ext uri="{FF2B5EF4-FFF2-40B4-BE49-F238E27FC236}">
              <a16:creationId xmlns:a16="http://schemas.microsoft.com/office/drawing/2014/main" id="{9052EDEC-3F19-4F05-95FE-B10D6870CBC6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46" name="Text Box 3">
          <a:extLst>
            <a:ext uri="{FF2B5EF4-FFF2-40B4-BE49-F238E27FC236}">
              <a16:creationId xmlns:a16="http://schemas.microsoft.com/office/drawing/2014/main" id="{9692BA01-7600-4C6D-94D4-DFC768744C65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47" name="Text Box 3">
          <a:extLst>
            <a:ext uri="{FF2B5EF4-FFF2-40B4-BE49-F238E27FC236}">
              <a16:creationId xmlns:a16="http://schemas.microsoft.com/office/drawing/2014/main" id="{8968CC03-D759-4F36-AA90-AB99DFD2E7E2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48" name="Text Box 3">
          <a:extLst>
            <a:ext uri="{FF2B5EF4-FFF2-40B4-BE49-F238E27FC236}">
              <a16:creationId xmlns:a16="http://schemas.microsoft.com/office/drawing/2014/main" id="{99DACC59-9F24-4B72-B87E-0D1C7D09C078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49" name="Text Box 3">
          <a:extLst>
            <a:ext uri="{FF2B5EF4-FFF2-40B4-BE49-F238E27FC236}">
              <a16:creationId xmlns:a16="http://schemas.microsoft.com/office/drawing/2014/main" id="{7638B197-29B5-4B75-B0EC-4752191F9D21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50" name="Text Box 3">
          <a:extLst>
            <a:ext uri="{FF2B5EF4-FFF2-40B4-BE49-F238E27FC236}">
              <a16:creationId xmlns:a16="http://schemas.microsoft.com/office/drawing/2014/main" id="{B8332A78-1C14-495E-AC23-1C2A2360969E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51" name="Text Box 3">
          <a:extLst>
            <a:ext uri="{FF2B5EF4-FFF2-40B4-BE49-F238E27FC236}">
              <a16:creationId xmlns:a16="http://schemas.microsoft.com/office/drawing/2014/main" id="{52FE3511-317C-4FDB-AA22-98DF1CE0E227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52" name="Text Box 3">
          <a:extLst>
            <a:ext uri="{FF2B5EF4-FFF2-40B4-BE49-F238E27FC236}">
              <a16:creationId xmlns:a16="http://schemas.microsoft.com/office/drawing/2014/main" id="{B988EB0C-63DC-416F-817C-D4B5AEBA4780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53" name="Text Box 3">
          <a:extLst>
            <a:ext uri="{FF2B5EF4-FFF2-40B4-BE49-F238E27FC236}">
              <a16:creationId xmlns:a16="http://schemas.microsoft.com/office/drawing/2014/main" id="{A37BFDCC-C96C-48D4-AE43-BE8EEDFF8873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54" name="Text Box 3">
          <a:extLst>
            <a:ext uri="{FF2B5EF4-FFF2-40B4-BE49-F238E27FC236}">
              <a16:creationId xmlns:a16="http://schemas.microsoft.com/office/drawing/2014/main" id="{B49F9F2A-2E61-4FFE-B718-97DAF8F83F4B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55" name="Text Box 3">
          <a:extLst>
            <a:ext uri="{FF2B5EF4-FFF2-40B4-BE49-F238E27FC236}">
              <a16:creationId xmlns:a16="http://schemas.microsoft.com/office/drawing/2014/main" id="{E4F01E47-0818-422A-A809-F81287B35329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56" name="Text Box 3">
          <a:extLst>
            <a:ext uri="{FF2B5EF4-FFF2-40B4-BE49-F238E27FC236}">
              <a16:creationId xmlns:a16="http://schemas.microsoft.com/office/drawing/2014/main" id="{E02478A6-64EB-4CF5-B0F6-56D043B70E02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57" name="Text Box 3">
          <a:extLst>
            <a:ext uri="{FF2B5EF4-FFF2-40B4-BE49-F238E27FC236}">
              <a16:creationId xmlns:a16="http://schemas.microsoft.com/office/drawing/2014/main" id="{222649DB-9E77-4BF2-BC46-2DD8424F9B6A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58" name="Text Box 3">
          <a:extLst>
            <a:ext uri="{FF2B5EF4-FFF2-40B4-BE49-F238E27FC236}">
              <a16:creationId xmlns:a16="http://schemas.microsoft.com/office/drawing/2014/main" id="{9C99F5CE-F221-47BB-B9AF-9D68FD02EE73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59" name="Text Box 3">
          <a:extLst>
            <a:ext uri="{FF2B5EF4-FFF2-40B4-BE49-F238E27FC236}">
              <a16:creationId xmlns:a16="http://schemas.microsoft.com/office/drawing/2014/main" id="{F11DDE50-49E0-44F3-9A4A-0011B6CA1756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60" name="Text Box 3">
          <a:extLst>
            <a:ext uri="{FF2B5EF4-FFF2-40B4-BE49-F238E27FC236}">
              <a16:creationId xmlns:a16="http://schemas.microsoft.com/office/drawing/2014/main" id="{EEE78BAC-444B-4187-A484-63CA3CC69DA7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61" name="Text Box 3">
          <a:extLst>
            <a:ext uri="{FF2B5EF4-FFF2-40B4-BE49-F238E27FC236}">
              <a16:creationId xmlns:a16="http://schemas.microsoft.com/office/drawing/2014/main" id="{30E6E325-ED07-40B1-BBB0-B561AA021B9A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62" name="Text Box 3">
          <a:extLst>
            <a:ext uri="{FF2B5EF4-FFF2-40B4-BE49-F238E27FC236}">
              <a16:creationId xmlns:a16="http://schemas.microsoft.com/office/drawing/2014/main" id="{4B8B37AC-BD03-4780-A3E8-8A0CB2CBD563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63" name="Text Box 3">
          <a:extLst>
            <a:ext uri="{FF2B5EF4-FFF2-40B4-BE49-F238E27FC236}">
              <a16:creationId xmlns:a16="http://schemas.microsoft.com/office/drawing/2014/main" id="{3431F8A8-F1DD-4CD2-8585-E4418183A707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64" name="Text Box 3">
          <a:extLst>
            <a:ext uri="{FF2B5EF4-FFF2-40B4-BE49-F238E27FC236}">
              <a16:creationId xmlns:a16="http://schemas.microsoft.com/office/drawing/2014/main" id="{C1781234-FD14-47C7-A15D-C6BB6203BB77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65" name="Text Box 3">
          <a:extLst>
            <a:ext uri="{FF2B5EF4-FFF2-40B4-BE49-F238E27FC236}">
              <a16:creationId xmlns:a16="http://schemas.microsoft.com/office/drawing/2014/main" id="{1DB519C5-A4E2-4E84-8BB4-78CA5DFD013D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66" name="Text Box 3">
          <a:extLst>
            <a:ext uri="{FF2B5EF4-FFF2-40B4-BE49-F238E27FC236}">
              <a16:creationId xmlns:a16="http://schemas.microsoft.com/office/drawing/2014/main" id="{5F9E754B-5170-4853-A1C6-612521DB5F17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67" name="Text Box 3">
          <a:extLst>
            <a:ext uri="{FF2B5EF4-FFF2-40B4-BE49-F238E27FC236}">
              <a16:creationId xmlns:a16="http://schemas.microsoft.com/office/drawing/2014/main" id="{7AE6D76A-6FDE-4D6F-861D-E769388EF541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68" name="Text Box 3">
          <a:extLst>
            <a:ext uri="{FF2B5EF4-FFF2-40B4-BE49-F238E27FC236}">
              <a16:creationId xmlns:a16="http://schemas.microsoft.com/office/drawing/2014/main" id="{C98572AE-A777-407F-8F4D-6733BBF5E8C0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69" name="Text Box 3">
          <a:extLst>
            <a:ext uri="{FF2B5EF4-FFF2-40B4-BE49-F238E27FC236}">
              <a16:creationId xmlns:a16="http://schemas.microsoft.com/office/drawing/2014/main" id="{680052C8-1C94-4CBA-844E-2307014C6131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70" name="Text Box 3">
          <a:extLst>
            <a:ext uri="{FF2B5EF4-FFF2-40B4-BE49-F238E27FC236}">
              <a16:creationId xmlns:a16="http://schemas.microsoft.com/office/drawing/2014/main" id="{5C357C16-DCFF-455D-8EC9-08D0E3DFA431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71" name="Text Box 3">
          <a:extLst>
            <a:ext uri="{FF2B5EF4-FFF2-40B4-BE49-F238E27FC236}">
              <a16:creationId xmlns:a16="http://schemas.microsoft.com/office/drawing/2014/main" id="{B55099FD-8019-4261-9D7A-B21DC80F6032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72" name="Text Box 3">
          <a:extLst>
            <a:ext uri="{FF2B5EF4-FFF2-40B4-BE49-F238E27FC236}">
              <a16:creationId xmlns:a16="http://schemas.microsoft.com/office/drawing/2014/main" id="{B27A6EBF-CA10-4B9F-8F14-E280CC43D662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73" name="Text Box 3">
          <a:extLst>
            <a:ext uri="{FF2B5EF4-FFF2-40B4-BE49-F238E27FC236}">
              <a16:creationId xmlns:a16="http://schemas.microsoft.com/office/drawing/2014/main" id="{3AFCEC4F-7A1A-47D1-90F8-3EC5B746D0C9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74" name="Text Box 3">
          <a:extLst>
            <a:ext uri="{FF2B5EF4-FFF2-40B4-BE49-F238E27FC236}">
              <a16:creationId xmlns:a16="http://schemas.microsoft.com/office/drawing/2014/main" id="{B7F4A26B-7DF6-4A5D-91AE-1F37CFC0DB19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75" name="Text Box 3">
          <a:extLst>
            <a:ext uri="{FF2B5EF4-FFF2-40B4-BE49-F238E27FC236}">
              <a16:creationId xmlns:a16="http://schemas.microsoft.com/office/drawing/2014/main" id="{9CF6510D-B35F-44E8-866B-0554C87128D8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76" name="Text Box 3">
          <a:extLst>
            <a:ext uri="{FF2B5EF4-FFF2-40B4-BE49-F238E27FC236}">
              <a16:creationId xmlns:a16="http://schemas.microsoft.com/office/drawing/2014/main" id="{BDFAE962-C10F-4C49-AB63-24E8E6E59C83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77" name="Text Box 3">
          <a:extLst>
            <a:ext uri="{FF2B5EF4-FFF2-40B4-BE49-F238E27FC236}">
              <a16:creationId xmlns:a16="http://schemas.microsoft.com/office/drawing/2014/main" id="{47F446D3-949C-4C65-BBE7-871D515E58CE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78" name="Text Box 3">
          <a:extLst>
            <a:ext uri="{FF2B5EF4-FFF2-40B4-BE49-F238E27FC236}">
              <a16:creationId xmlns:a16="http://schemas.microsoft.com/office/drawing/2014/main" id="{9B8DC59F-0BB7-4C05-87F3-342EB61C09C7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79" name="Text Box 3">
          <a:extLst>
            <a:ext uri="{FF2B5EF4-FFF2-40B4-BE49-F238E27FC236}">
              <a16:creationId xmlns:a16="http://schemas.microsoft.com/office/drawing/2014/main" id="{E1E6AC59-36D4-47C9-A567-F78E11FC9FEC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80" name="Text Box 3">
          <a:extLst>
            <a:ext uri="{FF2B5EF4-FFF2-40B4-BE49-F238E27FC236}">
              <a16:creationId xmlns:a16="http://schemas.microsoft.com/office/drawing/2014/main" id="{BE364F7F-6F7C-43E4-A27B-CEE47A54CBC5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81" name="Text Box 3">
          <a:extLst>
            <a:ext uri="{FF2B5EF4-FFF2-40B4-BE49-F238E27FC236}">
              <a16:creationId xmlns:a16="http://schemas.microsoft.com/office/drawing/2014/main" id="{6109E91E-5B24-4A41-B663-4AE98444E287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76200</xdr:colOff>
      <xdr:row>73</xdr:row>
      <xdr:rowOff>57150</xdr:rowOff>
    </xdr:to>
    <xdr:sp macro="" textlink="">
      <xdr:nvSpPr>
        <xdr:cNvPr id="16153782" name="Text Box 3">
          <a:extLst>
            <a:ext uri="{FF2B5EF4-FFF2-40B4-BE49-F238E27FC236}">
              <a16:creationId xmlns:a16="http://schemas.microsoft.com/office/drawing/2014/main" id="{5CA7E4EE-1315-4521-9088-54237BFE7ACA}"/>
            </a:ext>
          </a:extLst>
        </xdr:cNvPr>
        <xdr:cNvSpPr txBox="1">
          <a:spLocks noChangeArrowheads="1"/>
        </xdr:cNvSpPr>
      </xdr:nvSpPr>
      <xdr:spPr bwMode="auto">
        <a:xfrm>
          <a:off x="3962400" y="1246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76200</xdr:colOff>
      <xdr:row>71</xdr:row>
      <xdr:rowOff>57150</xdr:rowOff>
    </xdr:to>
    <xdr:sp macro="" textlink="">
      <xdr:nvSpPr>
        <xdr:cNvPr id="16153783" name="Text Box 3">
          <a:extLst>
            <a:ext uri="{FF2B5EF4-FFF2-40B4-BE49-F238E27FC236}">
              <a16:creationId xmlns:a16="http://schemas.microsoft.com/office/drawing/2014/main" id="{A9322852-6DB3-46A0-9BBE-672F32CDE320}"/>
            </a:ext>
          </a:extLst>
        </xdr:cNvPr>
        <xdr:cNvSpPr txBox="1">
          <a:spLocks noChangeArrowheads="1"/>
        </xdr:cNvSpPr>
      </xdr:nvSpPr>
      <xdr:spPr bwMode="auto">
        <a:xfrm>
          <a:off x="4791075" y="1206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76200</xdr:colOff>
      <xdr:row>71</xdr:row>
      <xdr:rowOff>57150</xdr:rowOff>
    </xdr:to>
    <xdr:sp macro="" textlink="">
      <xdr:nvSpPr>
        <xdr:cNvPr id="16153784" name="Text Box 3">
          <a:extLst>
            <a:ext uri="{FF2B5EF4-FFF2-40B4-BE49-F238E27FC236}">
              <a16:creationId xmlns:a16="http://schemas.microsoft.com/office/drawing/2014/main" id="{7361DBC9-777C-4FCE-8EF6-6C7B1CFF0884}"/>
            </a:ext>
          </a:extLst>
        </xdr:cNvPr>
        <xdr:cNvSpPr txBox="1">
          <a:spLocks noChangeArrowheads="1"/>
        </xdr:cNvSpPr>
      </xdr:nvSpPr>
      <xdr:spPr bwMode="auto">
        <a:xfrm>
          <a:off x="4791075" y="1206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76200</xdr:colOff>
      <xdr:row>71</xdr:row>
      <xdr:rowOff>57150</xdr:rowOff>
    </xdr:to>
    <xdr:sp macro="" textlink="">
      <xdr:nvSpPr>
        <xdr:cNvPr id="16153785" name="Text Box 3">
          <a:extLst>
            <a:ext uri="{FF2B5EF4-FFF2-40B4-BE49-F238E27FC236}">
              <a16:creationId xmlns:a16="http://schemas.microsoft.com/office/drawing/2014/main" id="{23F8B015-862C-4309-B9AB-0D667B27BA4A}"/>
            </a:ext>
          </a:extLst>
        </xdr:cNvPr>
        <xdr:cNvSpPr txBox="1">
          <a:spLocks noChangeArrowheads="1"/>
        </xdr:cNvSpPr>
      </xdr:nvSpPr>
      <xdr:spPr bwMode="auto">
        <a:xfrm>
          <a:off x="4791075" y="1206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76200</xdr:colOff>
      <xdr:row>71</xdr:row>
      <xdr:rowOff>57150</xdr:rowOff>
    </xdr:to>
    <xdr:sp macro="" textlink="">
      <xdr:nvSpPr>
        <xdr:cNvPr id="16153786" name="Text Box 3">
          <a:extLst>
            <a:ext uri="{FF2B5EF4-FFF2-40B4-BE49-F238E27FC236}">
              <a16:creationId xmlns:a16="http://schemas.microsoft.com/office/drawing/2014/main" id="{77EAE031-3B70-4CBE-9C63-C02902DE0CCF}"/>
            </a:ext>
          </a:extLst>
        </xdr:cNvPr>
        <xdr:cNvSpPr txBox="1">
          <a:spLocks noChangeArrowheads="1"/>
        </xdr:cNvSpPr>
      </xdr:nvSpPr>
      <xdr:spPr bwMode="auto">
        <a:xfrm>
          <a:off x="4791075" y="120681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787" name="Text Box 3">
          <a:extLst>
            <a:ext uri="{FF2B5EF4-FFF2-40B4-BE49-F238E27FC236}">
              <a16:creationId xmlns:a16="http://schemas.microsoft.com/office/drawing/2014/main" id="{1123ED82-C54B-4B46-8A10-5E3174A85B60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788" name="Text Box 3">
          <a:extLst>
            <a:ext uri="{FF2B5EF4-FFF2-40B4-BE49-F238E27FC236}">
              <a16:creationId xmlns:a16="http://schemas.microsoft.com/office/drawing/2014/main" id="{50E73190-334E-436B-8349-E9F16847379F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789" name="Text Box 3">
          <a:extLst>
            <a:ext uri="{FF2B5EF4-FFF2-40B4-BE49-F238E27FC236}">
              <a16:creationId xmlns:a16="http://schemas.microsoft.com/office/drawing/2014/main" id="{B1AA43C5-7A7B-40DC-AF79-3361C6015DF0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790" name="Text Box 3">
          <a:extLst>
            <a:ext uri="{FF2B5EF4-FFF2-40B4-BE49-F238E27FC236}">
              <a16:creationId xmlns:a16="http://schemas.microsoft.com/office/drawing/2014/main" id="{3DF54343-2837-4037-9659-6765A3AE2EF7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791" name="Text Box 3">
          <a:extLst>
            <a:ext uri="{FF2B5EF4-FFF2-40B4-BE49-F238E27FC236}">
              <a16:creationId xmlns:a16="http://schemas.microsoft.com/office/drawing/2014/main" id="{CC227982-54FD-4CF9-88B9-3CD49EC5557B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792" name="Text Box 3">
          <a:extLst>
            <a:ext uri="{FF2B5EF4-FFF2-40B4-BE49-F238E27FC236}">
              <a16:creationId xmlns:a16="http://schemas.microsoft.com/office/drawing/2014/main" id="{B260D444-20F1-45C4-8E43-662BDD9590CE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793" name="Text Box 3">
          <a:extLst>
            <a:ext uri="{FF2B5EF4-FFF2-40B4-BE49-F238E27FC236}">
              <a16:creationId xmlns:a16="http://schemas.microsoft.com/office/drawing/2014/main" id="{48DF39EB-6FC6-4541-ACD0-F3AA388EC650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794" name="Text Box 3">
          <a:extLst>
            <a:ext uri="{FF2B5EF4-FFF2-40B4-BE49-F238E27FC236}">
              <a16:creationId xmlns:a16="http://schemas.microsoft.com/office/drawing/2014/main" id="{A066CCCD-65B6-4F4D-A2E2-5B05B226D0E0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795" name="Text Box 3">
          <a:extLst>
            <a:ext uri="{FF2B5EF4-FFF2-40B4-BE49-F238E27FC236}">
              <a16:creationId xmlns:a16="http://schemas.microsoft.com/office/drawing/2014/main" id="{AE0742D9-BEAB-45D0-8D17-CB254D8D21DC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796" name="Text Box 3">
          <a:extLst>
            <a:ext uri="{FF2B5EF4-FFF2-40B4-BE49-F238E27FC236}">
              <a16:creationId xmlns:a16="http://schemas.microsoft.com/office/drawing/2014/main" id="{BF734E55-881D-4C09-9285-0807618CCBDF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797" name="Text Box 3">
          <a:extLst>
            <a:ext uri="{FF2B5EF4-FFF2-40B4-BE49-F238E27FC236}">
              <a16:creationId xmlns:a16="http://schemas.microsoft.com/office/drawing/2014/main" id="{C91C3E01-B98F-4A16-BF21-A3F7018E7A39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798" name="Text Box 3">
          <a:extLst>
            <a:ext uri="{FF2B5EF4-FFF2-40B4-BE49-F238E27FC236}">
              <a16:creationId xmlns:a16="http://schemas.microsoft.com/office/drawing/2014/main" id="{E8DCED7C-3BD1-4B0A-95ED-6837CE9033F1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799" name="Text Box 3">
          <a:extLst>
            <a:ext uri="{FF2B5EF4-FFF2-40B4-BE49-F238E27FC236}">
              <a16:creationId xmlns:a16="http://schemas.microsoft.com/office/drawing/2014/main" id="{64AC4994-EB31-4378-A072-335D56517A58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800" name="Text Box 3">
          <a:extLst>
            <a:ext uri="{FF2B5EF4-FFF2-40B4-BE49-F238E27FC236}">
              <a16:creationId xmlns:a16="http://schemas.microsoft.com/office/drawing/2014/main" id="{A23FD4E2-8A9D-490B-AE3D-5A1D9ED1C2A8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801" name="Text Box 3">
          <a:extLst>
            <a:ext uri="{FF2B5EF4-FFF2-40B4-BE49-F238E27FC236}">
              <a16:creationId xmlns:a16="http://schemas.microsoft.com/office/drawing/2014/main" id="{1CADDB1D-0E16-4BAE-8721-CB85CB57C744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802" name="Text Box 3">
          <a:extLst>
            <a:ext uri="{FF2B5EF4-FFF2-40B4-BE49-F238E27FC236}">
              <a16:creationId xmlns:a16="http://schemas.microsoft.com/office/drawing/2014/main" id="{94DB1229-A250-4C48-BDAF-4C2AF1B47AF3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803" name="Text Box 3">
          <a:extLst>
            <a:ext uri="{FF2B5EF4-FFF2-40B4-BE49-F238E27FC236}">
              <a16:creationId xmlns:a16="http://schemas.microsoft.com/office/drawing/2014/main" id="{DB02CF4E-2F88-4E60-994F-656FD4B9CB9C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804" name="Text Box 3">
          <a:extLst>
            <a:ext uri="{FF2B5EF4-FFF2-40B4-BE49-F238E27FC236}">
              <a16:creationId xmlns:a16="http://schemas.microsoft.com/office/drawing/2014/main" id="{FF01DA0E-88A0-47B2-A428-C2930A9B4AD0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805" name="Text Box 3">
          <a:extLst>
            <a:ext uri="{FF2B5EF4-FFF2-40B4-BE49-F238E27FC236}">
              <a16:creationId xmlns:a16="http://schemas.microsoft.com/office/drawing/2014/main" id="{52291145-188A-4AAE-A2C7-02D6C0FE3D98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806" name="Text Box 3">
          <a:extLst>
            <a:ext uri="{FF2B5EF4-FFF2-40B4-BE49-F238E27FC236}">
              <a16:creationId xmlns:a16="http://schemas.microsoft.com/office/drawing/2014/main" id="{1C335B93-0DFE-4B1D-AF68-E815161EEA7C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807" name="Text Box 3">
          <a:extLst>
            <a:ext uri="{FF2B5EF4-FFF2-40B4-BE49-F238E27FC236}">
              <a16:creationId xmlns:a16="http://schemas.microsoft.com/office/drawing/2014/main" id="{25028E01-CD3E-47A9-A610-D08EF56E22B3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808" name="Text Box 3">
          <a:extLst>
            <a:ext uri="{FF2B5EF4-FFF2-40B4-BE49-F238E27FC236}">
              <a16:creationId xmlns:a16="http://schemas.microsoft.com/office/drawing/2014/main" id="{07413293-53BC-4F6B-A5A6-43134F1C9AA9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809" name="Text Box 3">
          <a:extLst>
            <a:ext uri="{FF2B5EF4-FFF2-40B4-BE49-F238E27FC236}">
              <a16:creationId xmlns:a16="http://schemas.microsoft.com/office/drawing/2014/main" id="{94A54A1E-6955-46F0-A927-6E653D36E273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810" name="Text Box 3">
          <a:extLst>
            <a:ext uri="{FF2B5EF4-FFF2-40B4-BE49-F238E27FC236}">
              <a16:creationId xmlns:a16="http://schemas.microsoft.com/office/drawing/2014/main" id="{6AC21238-5ACC-49D6-ADF6-A62FF2B52302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811" name="Text Box 3">
          <a:extLst>
            <a:ext uri="{FF2B5EF4-FFF2-40B4-BE49-F238E27FC236}">
              <a16:creationId xmlns:a16="http://schemas.microsoft.com/office/drawing/2014/main" id="{8ADA07B2-ED3F-4B96-BC77-A620FAFF8C26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812" name="Text Box 3">
          <a:extLst>
            <a:ext uri="{FF2B5EF4-FFF2-40B4-BE49-F238E27FC236}">
              <a16:creationId xmlns:a16="http://schemas.microsoft.com/office/drawing/2014/main" id="{D16373D3-6FA8-4C88-8193-03FC6578C91C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813" name="Text Box 3">
          <a:extLst>
            <a:ext uri="{FF2B5EF4-FFF2-40B4-BE49-F238E27FC236}">
              <a16:creationId xmlns:a16="http://schemas.microsoft.com/office/drawing/2014/main" id="{45168DD6-7849-4C77-862C-D72BA74BC076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814" name="Text Box 3">
          <a:extLst>
            <a:ext uri="{FF2B5EF4-FFF2-40B4-BE49-F238E27FC236}">
              <a16:creationId xmlns:a16="http://schemas.microsoft.com/office/drawing/2014/main" id="{76FD483F-9BFA-43BF-A973-B23E538E4E52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815" name="Text Box 3">
          <a:extLst>
            <a:ext uri="{FF2B5EF4-FFF2-40B4-BE49-F238E27FC236}">
              <a16:creationId xmlns:a16="http://schemas.microsoft.com/office/drawing/2014/main" id="{010E92FD-E8F2-4A34-B2BC-E7354F388329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816" name="Text Box 3">
          <a:extLst>
            <a:ext uri="{FF2B5EF4-FFF2-40B4-BE49-F238E27FC236}">
              <a16:creationId xmlns:a16="http://schemas.microsoft.com/office/drawing/2014/main" id="{3B6256E6-708B-4DE5-B4E0-736BD149E6B6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817" name="Text Box 3">
          <a:extLst>
            <a:ext uri="{FF2B5EF4-FFF2-40B4-BE49-F238E27FC236}">
              <a16:creationId xmlns:a16="http://schemas.microsoft.com/office/drawing/2014/main" id="{7F545954-E858-41CC-B90A-3280B98ABF0D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818" name="Text Box 3">
          <a:extLst>
            <a:ext uri="{FF2B5EF4-FFF2-40B4-BE49-F238E27FC236}">
              <a16:creationId xmlns:a16="http://schemas.microsoft.com/office/drawing/2014/main" id="{B54796F1-2B5F-48FB-89CE-F854974CDED0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819" name="Text Box 3">
          <a:extLst>
            <a:ext uri="{FF2B5EF4-FFF2-40B4-BE49-F238E27FC236}">
              <a16:creationId xmlns:a16="http://schemas.microsoft.com/office/drawing/2014/main" id="{32C50917-66DD-422F-BA37-B7C1B098C7AF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820" name="Text Box 3">
          <a:extLst>
            <a:ext uri="{FF2B5EF4-FFF2-40B4-BE49-F238E27FC236}">
              <a16:creationId xmlns:a16="http://schemas.microsoft.com/office/drawing/2014/main" id="{D085A575-563C-40C4-A896-182D53DB319F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821" name="Text Box 3">
          <a:extLst>
            <a:ext uri="{FF2B5EF4-FFF2-40B4-BE49-F238E27FC236}">
              <a16:creationId xmlns:a16="http://schemas.microsoft.com/office/drawing/2014/main" id="{6931BFF9-38C2-4973-A467-0920A161880A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822" name="Text Box 3">
          <a:extLst>
            <a:ext uri="{FF2B5EF4-FFF2-40B4-BE49-F238E27FC236}">
              <a16:creationId xmlns:a16="http://schemas.microsoft.com/office/drawing/2014/main" id="{476E225C-4E93-44FF-9653-8875E43B4B3D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823" name="Text Box 3">
          <a:extLst>
            <a:ext uri="{FF2B5EF4-FFF2-40B4-BE49-F238E27FC236}">
              <a16:creationId xmlns:a16="http://schemas.microsoft.com/office/drawing/2014/main" id="{4249EBA4-436C-459E-B0AC-179619E2DA9E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76200</xdr:colOff>
      <xdr:row>68</xdr:row>
      <xdr:rowOff>57150</xdr:rowOff>
    </xdr:to>
    <xdr:sp macro="" textlink="">
      <xdr:nvSpPr>
        <xdr:cNvPr id="16153824" name="Text Box 3">
          <a:extLst>
            <a:ext uri="{FF2B5EF4-FFF2-40B4-BE49-F238E27FC236}">
              <a16:creationId xmlns:a16="http://schemas.microsoft.com/office/drawing/2014/main" id="{4029DEBD-726A-4DD2-A7D2-455B11645C64}"/>
            </a:ext>
          </a:extLst>
        </xdr:cNvPr>
        <xdr:cNvSpPr txBox="1">
          <a:spLocks noChangeArrowheads="1"/>
        </xdr:cNvSpPr>
      </xdr:nvSpPr>
      <xdr:spPr bwMode="auto">
        <a:xfrm>
          <a:off x="3962400" y="11496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9525</xdr:rowOff>
    </xdr:from>
    <xdr:to>
      <xdr:col>5</xdr:col>
      <xdr:colOff>76200</xdr:colOff>
      <xdr:row>71</xdr:row>
      <xdr:rowOff>66675</xdr:rowOff>
    </xdr:to>
    <xdr:sp macro="" textlink="">
      <xdr:nvSpPr>
        <xdr:cNvPr id="16153825" name="Text Box 3">
          <a:extLst>
            <a:ext uri="{FF2B5EF4-FFF2-40B4-BE49-F238E27FC236}">
              <a16:creationId xmlns:a16="http://schemas.microsoft.com/office/drawing/2014/main" id="{D6CD0B57-EC48-4892-BEED-A860C5700B99}"/>
            </a:ext>
          </a:extLst>
        </xdr:cNvPr>
        <xdr:cNvSpPr txBox="1">
          <a:spLocks noChangeArrowheads="1"/>
        </xdr:cNvSpPr>
      </xdr:nvSpPr>
      <xdr:spPr bwMode="auto">
        <a:xfrm>
          <a:off x="5191125" y="11315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28" name="Text Box 3">
          <a:extLst>
            <a:ext uri="{FF2B5EF4-FFF2-40B4-BE49-F238E27FC236}">
              <a16:creationId xmlns:a16="http://schemas.microsoft.com/office/drawing/2014/main" id="{A28F5DA2-D01B-47B0-A93C-6186231BEB04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29" name="Text Box 3">
          <a:extLst>
            <a:ext uri="{FF2B5EF4-FFF2-40B4-BE49-F238E27FC236}">
              <a16:creationId xmlns:a16="http://schemas.microsoft.com/office/drawing/2014/main" id="{5339AE7E-22EE-4EE9-9C77-11C1B2B94AFD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30" name="Text Box 3">
          <a:extLst>
            <a:ext uri="{FF2B5EF4-FFF2-40B4-BE49-F238E27FC236}">
              <a16:creationId xmlns:a16="http://schemas.microsoft.com/office/drawing/2014/main" id="{1B79205B-AC22-435C-822E-1E99301E43FC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31" name="Text Box 3">
          <a:extLst>
            <a:ext uri="{FF2B5EF4-FFF2-40B4-BE49-F238E27FC236}">
              <a16:creationId xmlns:a16="http://schemas.microsoft.com/office/drawing/2014/main" id="{F51DD2F8-9E2B-4CB1-82FD-9ABF7859C077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32" name="Text Box 3">
          <a:extLst>
            <a:ext uri="{FF2B5EF4-FFF2-40B4-BE49-F238E27FC236}">
              <a16:creationId xmlns:a16="http://schemas.microsoft.com/office/drawing/2014/main" id="{2DCC245F-396E-4549-BF37-10988FF96C5E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33" name="Text Box 3">
          <a:extLst>
            <a:ext uri="{FF2B5EF4-FFF2-40B4-BE49-F238E27FC236}">
              <a16:creationId xmlns:a16="http://schemas.microsoft.com/office/drawing/2014/main" id="{CCC2CFE5-3D15-488F-9BAE-0636DFF3660C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34" name="Text Box 3">
          <a:extLst>
            <a:ext uri="{FF2B5EF4-FFF2-40B4-BE49-F238E27FC236}">
              <a16:creationId xmlns:a16="http://schemas.microsoft.com/office/drawing/2014/main" id="{43840359-5156-4AF5-88E1-7AA321CDC71F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35" name="Text Box 3">
          <a:extLst>
            <a:ext uri="{FF2B5EF4-FFF2-40B4-BE49-F238E27FC236}">
              <a16:creationId xmlns:a16="http://schemas.microsoft.com/office/drawing/2014/main" id="{8C9501A6-53C5-47D2-B9CD-223F69D66811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36" name="Text Box 3">
          <a:extLst>
            <a:ext uri="{FF2B5EF4-FFF2-40B4-BE49-F238E27FC236}">
              <a16:creationId xmlns:a16="http://schemas.microsoft.com/office/drawing/2014/main" id="{22D5A1A6-792C-4279-9250-22B775DBD469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37" name="Text Box 3">
          <a:extLst>
            <a:ext uri="{FF2B5EF4-FFF2-40B4-BE49-F238E27FC236}">
              <a16:creationId xmlns:a16="http://schemas.microsoft.com/office/drawing/2014/main" id="{DDA94B75-89C0-4B94-B882-82A68A70CBCD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38" name="Text Box 3">
          <a:extLst>
            <a:ext uri="{FF2B5EF4-FFF2-40B4-BE49-F238E27FC236}">
              <a16:creationId xmlns:a16="http://schemas.microsoft.com/office/drawing/2014/main" id="{48010D5B-ED3B-498D-B20D-181A71267DC6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39" name="Text Box 3">
          <a:extLst>
            <a:ext uri="{FF2B5EF4-FFF2-40B4-BE49-F238E27FC236}">
              <a16:creationId xmlns:a16="http://schemas.microsoft.com/office/drawing/2014/main" id="{D3075450-ECDA-4610-9402-3920FB65C1EF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40" name="Text Box 3">
          <a:extLst>
            <a:ext uri="{FF2B5EF4-FFF2-40B4-BE49-F238E27FC236}">
              <a16:creationId xmlns:a16="http://schemas.microsoft.com/office/drawing/2014/main" id="{41664540-CC04-43D1-84DA-D9C75FB56D18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41" name="Text Box 3">
          <a:extLst>
            <a:ext uri="{FF2B5EF4-FFF2-40B4-BE49-F238E27FC236}">
              <a16:creationId xmlns:a16="http://schemas.microsoft.com/office/drawing/2014/main" id="{C761DE26-00E5-4B8C-9726-7FB2CE6280ED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42" name="Text Box 3">
          <a:extLst>
            <a:ext uri="{FF2B5EF4-FFF2-40B4-BE49-F238E27FC236}">
              <a16:creationId xmlns:a16="http://schemas.microsoft.com/office/drawing/2014/main" id="{3E95D6AC-D4D0-4AC8-A51C-D8EBA4A8BB02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43" name="Text Box 3">
          <a:extLst>
            <a:ext uri="{FF2B5EF4-FFF2-40B4-BE49-F238E27FC236}">
              <a16:creationId xmlns:a16="http://schemas.microsoft.com/office/drawing/2014/main" id="{DCDB41FB-6E87-41AF-813A-BF1E50E5B789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44" name="Text Box 3">
          <a:extLst>
            <a:ext uri="{FF2B5EF4-FFF2-40B4-BE49-F238E27FC236}">
              <a16:creationId xmlns:a16="http://schemas.microsoft.com/office/drawing/2014/main" id="{070ED453-08FC-48B3-B9D7-3D4D95F31E11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45" name="Text Box 3">
          <a:extLst>
            <a:ext uri="{FF2B5EF4-FFF2-40B4-BE49-F238E27FC236}">
              <a16:creationId xmlns:a16="http://schemas.microsoft.com/office/drawing/2014/main" id="{EB5EAE0E-66CE-4034-8219-82BE56862A39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46" name="Text Box 3">
          <a:extLst>
            <a:ext uri="{FF2B5EF4-FFF2-40B4-BE49-F238E27FC236}">
              <a16:creationId xmlns:a16="http://schemas.microsoft.com/office/drawing/2014/main" id="{30EB9AC7-A379-4F00-ABBD-578B62C1A897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47" name="Text Box 3">
          <a:extLst>
            <a:ext uri="{FF2B5EF4-FFF2-40B4-BE49-F238E27FC236}">
              <a16:creationId xmlns:a16="http://schemas.microsoft.com/office/drawing/2014/main" id="{86B69856-AEE3-4F57-90C4-D88F7452FC6A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48" name="Text Box 3">
          <a:extLst>
            <a:ext uri="{FF2B5EF4-FFF2-40B4-BE49-F238E27FC236}">
              <a16:creationId xmlns:a16="http://schemas.microsoft.com/office/drawing/2014/main" id="{3279B1B8-EDD4-4E93-8BE6-312B33832A4E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49" name="Text Box 3">
          <a:extLst>
            <a:ext uri="{FF2B5EF4-FFF2-40B4-BE49-F238E27FC236}">
              <a16:creationId xmlns:a16="http://schemas.microsoft.com/office/drawing/2014/main" id="{05A49C59-1EAC-458A-B958-567CBACF5331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50" name="Text Box 3">
          <a:extLst>
            <a:ext uri="{FF2B5EF4-FFF2-40B4-BE49-F238E27FC236}">
              <a16:creationId xmlns:a16="http://schemas.microsoft.com/office/drawing/2014/main" id="{F33E9AE6-788F-457F-BB19-7BDD2678FA59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51" name="Text Box 3">
          <a:extLst>
            <a:ext uri="{FF2B5EF4-FFF2-40B4-BE49-F238E27FC236}">
              <a16:creationId xmlns:a16="http://schemas.microsoft.com/office/drawing/2014/main" id="{FB6A2564-29C9-4A37-9C32-75D8FCB53D39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52" name="Text Box 3">
          <a:extLst>
            <a:ext uri="{FF2B5EF4-FFF2-40B4-BE49-F238E27FC236}">
              <a16:creationId xmlns:a16="http://schemas.microsoft.com/office/drawing/2014/main" id="{14B4D4EF-AFD0-4632-A6FE-BB4177896DEB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53" name="Text Box 3">
          <a:extLst>
            <a:ext uri="{FF2B5EF4-FFF2-40B4-BE49-F238E27FC236}">
              <a16:creationId xmlns:a16="http://schemas.microsoft.com/office/drawing/2014/main" id="{74321336-0BEE-45FB-AF1D-B4D39303D007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54" name="Text Box 3">
          <a:extLst>
            <a:ext uri="{FF2B5EF4-FFF2-40B4-BE49-F238E27FC236}">
              <a16:creationId xmlns:a16="http://schemas.microsoft.com/office/drawing/2014/main" id="{87FA4389-C181-41AD-B112-D4AC31030116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55" name="Text Box 3">
          <a:extLst>
            <a:ext uri="{FF2B5EF4-FFF2-40B4-BE49-F238E27FC236}">
              <a16:creationId xmlns:a16="http://schemas.microsoft.com/office/drawing/2014/main" id="{196FBB01-2AC4-4C50-B4B9-42CF746BE4B4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56" name="Text Box 3">
          <a:extLst>
            <a:ext uri="{FF2B5EF4-FFF2-40B4-BE49-F238E27FC236}">
              <a16:creationId xmlns:a16="http://schemas.microsoft.com/office/drawing/2014/main" id="{9BEEC73C-4EE0-4A9C-9373-C6BC4F88A72F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57" name="Text Box 3">
          <a:extLst>
            <a:ext uri="{FF2B5EF4-FFF2-40B4-BE49-F238E27FC236}">
              <a16:creationId xmlns:a16="http://schemas.microsoft.com/office/drawing/2014/main" id="{5CA94F08-5B0D-4462-A215-01A7E3616370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58" name="Text Box 3">
          <a:extLst>
            <a:ext uri="{FF2B5EF4-FFF2-40B4-BE49-F238E27FC236}">
              <a16:creationId xmlns:a16="http://schemas.microsoft.com/office/drawing/2014/main" id="{D860460E-6B73-4776-8C8D-E39F49B48239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59" name="Text Box 3">
          <a:extLst>
            <a:ext uri="{FF2B5EF4-FFF2-40B4-BE49-F238E27FC236}">
              <a16:creationId xmlns:a16="http://schemas.microsoft.com/office/drawing/2014/main" id="{9025D774-2005-423A-AF24-A652C198F02E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60" name="Text Box 3">
          <a:extLst>
            <a:ext uri="{FF2B5EF4-FFF2-40B4-BE49-F238E27FC236}">
              <a16:creationId xmlns:a16="http://schemas.microsoft.com/office/drawing/2014/main" id="{2954264C-ED50-40DE-BD4C-9E6FB74DC243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61" name="Text Box 3">
          <a:extLst>
            <a:ext uri="{FF2B5EF4-FFF2-40B4-BE49-F238E27FC236}">
              <a16:creationId xmlns:a16="http://schemas.microsoft.com/office/drawing/2014/main" id="{073CBE86-79B2-4163-8873-879D146F01A0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62" name="Text Box 3">
          <a:extLst>
            <a:ext uri="{FF2B5EF4-FFF2-40B4-BE49-F238E27FC236}">
              <a16:creationId xmlns:a16="http://schemas.microsoft.com/office/drawing/2014/main" id="{58DD07B4-875B-4DBB-B40C-4FA9D4BA2AC7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63" name="Text Box 3">
          <a:extLst>
            <a:ext uri="{FF2B5EF4-FFF2-40B4-BE49-F238E27FC236}">
              <a16:creationId xmlns:a16="http://schemas.microsoft.com/office/drawing/2014/main" id="{22242E89-D81B-4E9A-AD42-E802D84DC627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64" name="Text Box 3">
          <a:extLst>
            <a:ext uri="{FF2B5EF4-FFF2-40B4-BE49-F238E27FC236}">
              <a16:creationId xmlns:a16="http://schemas.microsoft.com/office/drawing/2014/main" id="{21362E06-9CA5-473C-9E2D-09F0213DFDF0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65" name="Text Box 3">
          <a:extLst>
            <a:ext uri="{FF2B5EF4-FFF2-40B4-BE49-F238E27FC236}">
              <a16:creationId xmlns:a16="http://schemas.microsoft.com/office/drawing/2014/main" id="{B85A13CB-8FC2-47F4-99A8-821D09EF6B34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66" name="Text Box 3">
          <a:extLst>
            <a:ext uri="{FF2B5EF4-FFF2-40B4-BE49-F238E27FC236}">
              <a16:creationId xmlns:a16="http://schemas.microsoft.com/office/drawing/2014/main" id="{C2B1BAF0-C27E-433B-868F-21151233536C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67" name="Text Box 3">
          <a:extLst>
            <a:ext uri="{FF2B5EF4-FFF2-40B4-BE49-F238E27FC236}">
              <a16:creationId xmlns:a16="http://schemas.microsoft.com/office/drawing/2014/main" id="{374B4A82-BD34-4332-A41F-E3D1001AB33A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76200</xdr:colOff>
      <xdr:row>89</xdr:row>
      <xdr:rowOff>47625</xdr:rowOff>
    </xdr:to>
    <xdr:sp macro="" textlink="">
      <xdr:nvSpPr>
        <xdr:cNvPr id="16153868" name="Text Box 3">
          <a:extLst>
            <a:ext uri="{FF2B5EF4-FFF2-40B4-BE49-F238E27FC236}">
              <a16:creationId xmlns:a16="http://schemas.microsoft.com/office/drawing/2014/main" id="{DEA7E013-3137-47E3-B01D-9E661E222D30}"/>
            </a:ext>
          </a:extLst>
        </xdr:cNvPr>
        <xdr:cNvSpPr txBox="1">
          <a:spLocks noChangeArrowheads="1"/>
        </xdr:cNvSpPr>
      </xdr:nvSpPr>
      <xdr:spPr bwMode="auto">
        <a:xfrm>
          <a:off x="3962400" y="1536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869" name="Text Box 3">
          <a:extLst>
            <a:ext uri="{FF2B5EF4-FFF2-40B4-BE49-F238E27FC236}">
              <a16:creationId xmlns:a16="http://schemas.microsoft.com/office/drawing/2014/main" id="{A339949B-73AF-4EDD-A255-2701BE613C41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870" name="Text Box 3">
          <a:extLst>
            <a:ext uri="{FF2B5EF4-FFF2-40B4-BE49-F238E27FC236}">
              <a16:creationId xmlns:a16="http://schemas.microsoft.com/office/drawing/2014/main" id="{604465A9-1699-49CA-88E3-A2DAD88862DE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871" name="Text Box 3">
          <a:extLst>
            <a:ext uri="{FF2B5EF4-FFF2-40B4-BE49-F238E27FC236}">
              <a16:creationId xmlns:a16="http://schemas.microsoft.com/office/drawing/2014/main" id="{F11D1BB4-2717-441D-A5AB-48076C02565F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872" name="Text Box 3">
          <a:extLst>
            <a:ext uri="{FF2B5EF4-FFF2-40B4-BE49-F238E27FC236}">
              <a16:creationId xmlns:a16="http://schemas.microsoft.com/office/drawing/2014/main" id="{5E6A07BD-6EDD-40FF-A53D-3C675038C3C8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873" name="Text Box 3">
          <a:extLst>
            <a:ext uri="{FF2B5EF4-FFF2-40B4-BE49-F238E27FC236}">
              <a16:creationId xmlns:a16="http://schemas.microsoft.com/office/drawing/2014/main" id="{5F184C31-A6AE-4ADF-81D2-A79E25583E1A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874" name="Text Box 3">
          <a:extLst>
            <a:ext uri="{FF2B5EF4-FFF2-40B4-BE49-F238E27FC236}">
              <a16:creationId xmlns:a16="http://schemas.microsoft.com/office/drawing/2014/main" id="{FF8F30FC-4C9A-4EAA-8D53-9FD75CBB74DC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875" name="Text Box 3">
          <a:extLst>
            <a:ext uri="{FF2B5EF4-FFF2-40B4-BE49-F238E27FC236}">
              <a16:creationId xmlns:a16="http://schemas.microsoft.com/office/drawing/2014/main" id="{67DC657E-7E78-4529-8DE1-BC851BF50094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876" name="Text Box 3">
          <a:extLst>
            <a:ext uri="{FF2B5EF4-FFF2-40B4-BE49-F238E27FC236}">
              <a16:creationId xmlns:a16="http://schemas.microsoft.com/office/drawing/2014/main" id="{9475C744-7F9D-4293-BA8F-2F4EC568FC9A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877" name="Text Box 3">
          <a:extLst>
            <a:ext uri="{FF2B5EF4-FFF2-40B4-BE49-F238E27FC236}">
              <a16:creationId xmlns:a16="http://schemas.microsoft.com/office/drawing/2014/main" id="{33530F82-60AF-446C-BC73-A4AF6A90C941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878" name="Text Box 3">
          <a:extLst>
            <a:ext uri="{FF2B5EF4-FFF2-40B4-BE49-F238E27FC236}">
              <a16:creationId xmlns:a16="http://schemas.microsoft.com/office/drawing/2014/main" id="{78F77BC0-5838-494F-ADE9-5A633A38023B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879" name="Text Box 3">
          <a:extLst>
            <a:ext uri="{FF2B5EF4-FFF2-40B4-BE49-F238E27FC236}">
              <a16:creationId xmlns:a16="http://schemas.microsoft.com/office/drawing/2014/main" id="{BFE62BED-7FCC-40B6-A2F5-556FE42A1343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880" name="Text Box 3">
          <a:extLst>
            <a:ext uri="{FF2B5EF4-FFF2-40B4-BE49-F238E27FC236}">
              <a16:creationId xmlns:a16="http://schemas.microsoft.com/office/drawing/2014/main" id="{9D61312F-DC80-47C7-9A6E-48E6C9194EA2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881" name="Text Box 3">
          <a:extLst>
            <a:ext uri="{FF2B5EF4-FFF2-40B4-BE49-F238E27FC236}">
              <a16:creationId xmlns:a16="http://schemas.microsoft.com/office/drawing/2014/main" id="{34F002B5-B7C5-4BA2-BDB9-1722988B0EDD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882" name="Text Box 3">
          <a:extLst>
            <a:ext uri="{FF2B5EF4-FFF2-40B4-BE49-F238E27FC236}">
              <a16:creationId xmlns:a16="http://schemas.microsoft.com/office/drawing/2014/main" id="{B566ACBB-EA54-4A22-87D0-A43BC5A47FFF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883" name="Text Box 3">
          <a:extLst>
            <a:ext uri="{FF2B5EF4-FFF2-40B4-BE49-F238E27FC236}">
              <a16:creationId xmlns:a16="http://schemas.microsoft.com/office/drawing/2014/main" id="{9A5A38CE-4A47-4D40-8691-18D579A51572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884" name="Text Box 3">
          <a:extLst>
            <a:ext uri="{FF2B5EF4-FFF2-40B4-BE49-F238E27FC236}">
              <a16:creationId xmlns:a16="http://schemas.microsoft.com/office/drawing/2014/main" id="{0BDE6ADB-79C0-4684-8B98-E8768A90BEBE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885" name="Text Box 3">
          <a:extLst>
            <a:ext uri="{FF2B5EF4-FFF2-40B4-BE49-F238E27FC236}">
              <a16:creationId xmlns:a16="http://schemas.microsoft.com/office/drawing/2014/main" id="{D6AF61A2-04FE-47E9-90C5-B4EB3A5AE242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886" name="Text Box 3">
          <a:extLst>
            <a:ext uri="{FF2B5EF4-FFF2-40B4-BE49-F238E27FC236}">
              <a16:creationId xmlns:a16="http://schemas.microsoft.com/office/drawing/2014/main" id="{9533E344-1E21-4B46-8641-4FC6CFA8CA69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887" name="Text Box 3">
          <a:extLst>
            <a:ext uri="{FF2B5EF4-FFF2-40B4-BE49-F238E27FC236}">
              <a16:creationId xmlns:a16="http://schemas.microsoft.com/office/drawing/2014/main" id="{8E724050-BB4C-48F2-8B9A-FD976563E08E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888" name="Text Box 3">
          <a:extLst>
            <a:ext uri="{FF2B5EF4-FFF2-40B4-BE49-F238E27FC236}">
              <a16:creationId xmlns:a16="http://schemas.microsoft.com/office/drawing/2014/main" id="{331AC616-E0D0-4C1B-91CE-F03E6AE7FB4B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889" name="Text Box 3">
          <a:extLst>
            <a:ext uri="{FF2B5EF4-FFF2-40B4-BE49-F238E27FC236}">
              <a16:creationId xmlns:a16="http://schemas.microsoft.com/office/drawing/2014/main" id="{D03E7B75-6E0E-478B-A3B1-605FA92B36C1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890" name="Text Box 3">
          <a:extLst>
            <a:ext uri="{FF2B5EF4-FFF2-40B4-BE49-F238E27FC236}">
              <a16:creationId xmlns:a16="http://schemas.microsoft.com/office/drawing/2014/main" id="{5582EC54-A241-4EF0-8695-F196A956E8DF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891" name="Text Box 3">
          <a:extLst>
            <a:ext uri="{FF2B5EF4-FFF2-40B4-BE49-F238E27FC236}">
              <a16:creationId xmlns:a16="http://schemas.microsoft.com/office/drawing/2014/main" id="{7801DF5D-2642-4A4A-87DB-3473708D773E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892" name="Text Box 3">
          <a:extLst>
            <a:ext uri="{FF2B5EF4-FFF2-40B4-BE49-F238E27FC236}">
              <a16:creationId xmlns:a16="http://schemas.microsoft.com/office/drawing/2014/main" id="{77B2A9DD-9557-4705-B9B3-C2D4F5972DB9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893" name="Text Box 3">
          <a:extLst>
            <a:ext uri="{FF2B5EF4-FFF2-40B4-BE49-F238E27FC236}">
              <a16:creationId xmlns:a16="http://schemas.microsoft.com/office/drawing/2014/main" id="{EC846BDD-9EED-4B82-B5CA-0D1BBCD805AE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894" name="Text Box 3">
          <a:extLst>
            <a:ext uri="{FF2B5EF4-FFF2-40B4-BE49-F238E27FC236}">
              <a16:creationId xmlns:a16="http://schemas.microsoft.com/office/drawing/2014/main" id="{080B5F5D-4E60-426D-BCCF-47C724C3E4CC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895" name="Text Box 3">
          <a:extLst>
            <a:ext uri="{FF2B5EF4-FFF2-40B4-BE49-F238E27FC236}">
              <a16:creationId xmlns:a16="http://schemas.microsoft.com/office/drawing/2014/main" id="{EEA3FFFC-0B2D-4919-80CD-E50E82DB7F52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896" name="Text Box 3">
          <a:extLst>
            <a:ext uri="{FF2B5EF4-FFF2-40B4-BE49-F238E27FC236}">
              <a16:creationId xmlns:a16="http://schemas.microsoft.com/office/drawing/2014/main" id="{4534AAA5-5752-4F89-B278-E7513092B04A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897" name="Text Box 3">
          <a:extLst>
            <a:ext uri="{FF2B5EF4-FFF2-40B4-BE49-F238E27FC236}">
              <a16:creationId xmlns:a16="http://schemas.microsoft.com/office/drawing/2014/main" id="{C76991A8-610B-44A7-A1C6-65576F7CC0B7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898" name="Text Box 3">
          <a:extLst>
            <a:ext uri="{FF2B5EF4-FFF2-40B4-BE49-F238E27FC236}">
              <a16:creationId xmlns:a16="http://schemas.microsoft.com/office/drawing/2014/main" id="{2286F550-6AFB-481B-9503-65886776B2FF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899" name="Text Box 3">
          <a:extLst>
            <a:ext uri="{FF2B5EF4-FFF2-40B4-BE49-F238E27FC236}">
              <a16:creationId xmlns:a16="http://schemas.microsoft.com/office/drawing/2014/main" id="{5278FA35-B3A0-43B6-821C-4C64EFF6370C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900" name="Text Box 3">
          <a:extLst>
            <a:ext uri="{FF2B5EF4-FFF2-40B4-BE49-F238E27FC236}">
              <a16:creationId xmlns:a16="http://schemas.microsoft.com/office/drawing/2014/main" id="{7A375B38-F992-4B1A-AC6F-3A331427D80C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901" name="Text Box 3">
          <a:extLst>
            <a:ext uri="{FF2B5EF4-FFF2-40B4-BE49-F238E27FC236}">
              <a16:creationId xmlns:a16="http://schemas.microsoft.com/office/drawing/2014/main" id="{5E63FA04-6AE5-4529-89D6-0BBB9073141A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902" name="Text Box 3">
          <a:extLst>
            <a:ext uri="{FF2B5EF4-FFF2-40B4-BE49-F238E27FC236}">
              <a16:creationId xmlns:a16="http://schemas.microsoft.com/office/drawing/2014/main" id="{78206E55-B9DD-43E1-89FD-D76AFB71BF2F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903" name="Text Box 3">
          <a:extLst>
            <a:ext uri="{FF2B5EF4-FFF2-40B4-BE49-F238E27FC236}">
              <a16:creationId xmlns:a16="http://schemas.microsoft.com/office/drawing/2014/main" id="{D51235C1-3180-437A-9D44-B32BF88D0F78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904" name="Text Box 3">
          <a:extLst>
            <a:ext uri="{FF2B5EF4-FFF2-40B4-BE49-F238E27FC236}">
              <a16:creationId xmlns:a16="http://schemas.microsoft.com/office/drawing/2014/main" id="{3FF1AD56-78BE-458E-9D60-33DBA9EE01C1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57150</xdr:rowOff>
    </xdr:to>
    <xdr:sp macro="" textlink="">
      <xdr:nvSpPr>
        <xdr:cNvPr id="16153905" name="Text Box 3">
          <a:extLst>
            <a:ext uri="{FF2B5EF4-FFF2-40B4-BE49-F238E27FC236}">
              <a16:creationId xmlns:a16="http://schemas.microsoft.com/office/drawing/2014/main" id="{C62A86F8-3D07-4E17-94D8-5258896C4B1C}"/>
            </a:ext>
          </a:extLst>
        </xdr:cNvPr>
        <xdr:cNvSpPr txBox="1">
          <a:spLocks noChangeArrowheads="1"/>
        </xdr:cNvSpPr>
      </xdr:nvSpPr>
      <xdr:spPr bwMode="auto">
        <a:xfrm>
          <a:off x="3962400" y="14373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88</xdr:row>
      <xdr:rowOff>142875</xdr:rowOff>
    </xdr:from>
    <xdr:to>
      <xdr:col>4</xdr:col>
      <xdr:colOff>76200</xdr:colOff>
      <xdr:row>89</xdr:row>
      <xdr:rowOff>190500</xdr:rowOff>
    </xdr:to>
    <xdr:sp macro="" textlink="">
      <xdr:nvSpPr>
        <xdr:cNvPr id="16153907" name="Text Box 3">
          <a:extLst>
            <a:ext uri="{FF2B5EF4-FFF2-40B4-BE49-F238E27FC236}">
              <a16:creationId xmlns:a16="http://schemas.microsoft.com/office/drawing/2014/main" id="{02D9330C-0481-4C8F-9CFA-104C3A99CE62}"/>
            </a:ext>
          </a:extLst>
        </xdr:cNvPr>
        <xdr:cNvSpPr txBox="1">
          <a:spLocks noChangeArrowheads="1"/>
        </xdr:cNvSpPr>
      </xdr:nvSpPr>
      <xdr:spPr bwMode="auto">
        <a:xfrm>
          <a:off x="4295775" y="169926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10" name="Text Box 3">
          <a:extLst>
            <a:ext uri="{FF2B5EF4-FFF2-40B4-BE49-F238E27FC236}">
              <a16:creationId xmlns:a16="http://schemas.microsoft.com/office/drawing/2014/main" id="{D4A0DB74-A66D-4F96-A1EF-762241139E39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11" name="Text Box 3">
          <a:extLst>
            <a:ext uri="{FF2B5EF4-FFF2-40B4-BE49-F238E27FC236}">
              <a16:creationId xmlns:a16="http://schemas.microsoft.com/office/drawing/2014/main" id="{DF134DBF-D7B4-4F06-A372-4C5CB4DEBD1E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12" name="Text Box 3">
          <a:extLst>
            <a:ext uri="{FF2B5EF4-FFF2-40B4-BE49-F238E27FC236}">
              <a16:creationId xmlns:a16="http://schemas.microsoft.com/office/drawing/2014/main" id="{CA6FF7E3-B477-4A41-85BE-E2D7BCDDC523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13" name="Text Box 3">
          <a:extLst>
            <a:ext uri="{FF2B5EF4-FFF2-40B4-BE49-F238E27FC236}">
              <a16:creationId xmlns:a16="http://schemas.microsoft.com/office/drawing/2014/main" id="{93A69D0D-B942-4795-A432-2205EB4E4BB7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14" name="Text Box 3">
          <a:extLst>
            <a:ext uri="{FF2B5EF4-FFF2-40B4-BE49-F238E27FC236}">
              <a16:creationId xmlns:a16="http://schemas.microsoft.com/office/drawing/2014/main" id="{FAF4177E-2D6A-47A9-B66D-F0709DE46987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15" name="Text Box 3">
          <a:extLst>
            <a:ext uri="{FF2B5EF4-FFF2-40B4-BE49-F238E27FC236}">
              <a16:creationId xmlns:a16="http://schemas.microsoft.com/office/drawing/2014/main" id="{7F46CC4B-2BC0-42E1-A1E4-91B0B3695C3F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16" name="Text Box 3">
          <a:extLst>
            <a:ext uri="{FF2B5EF4-FFF2-40B4-BE49-F238E27FC236}">
              <a16:creationId xmlns:a16="http://schemas.microsoft.com/office/drawing/2014/main" id="{D13F5ACF-C870-41A9-A04C-0D9B7584A77A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17" name="Text Box 3">
          <a:extLst>
            <a:ext uri="{FF2B5EF4-FFF2-40B4-BE49-F238E27FC236}">
              <a16:creationId xmlns:a16="http://schemas.microsoft.com/office/drawing/2014/main" id="{40CBF0DF-E70D-4704-AEBD-F7CAAB2B879E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18" name="Text Box 3">
          <a:extLst>
            <a:ext uri="{FF2B5EF4-FFF2-40B4-BE49-F238E27FC236}">
              <a16:creationId xmlns:a16="http://schemas.microsoft.com/office/drawing/2014/main" id="{3507D765-0F16-4EB1-90C4-2B6612BD709E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19" name="Text Box 3">
          <a:extLst>
            <a:ext uri="{FF2B5EF4-FFF2-40B4-BE49-F238E27FC236}">
              <a16:creationId xmlns:a16="http://schemas.microsoft.com/office/drawing/2014/main" id="{B3FDAE58-D08B-4363-82C4-AB25834C1E59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20" name="Text Box 3">
          <a:extLst>
            <a:ext uri="{FF2B5EF4-FFF2-40B4-BE49-F238E27FC236}">
              <a16:creationId xmlns:a16="http://schemas.microsoft.com/office/drawing/2014/main" id="{87C1A07E-2BEB-4B79-B5DE-C68A3EAC4748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21" name="Text Box 3">
          <a:extLst>
            <a:ext uri="{FF2B5EF4-FFF2-40B4-BE49-F238E27FC236}">
              <a16:creationId xmlns:a16="http://schemas.microsoft.com/office/drawing/2014/main" id="{8C5D5E77-D3F2-4FB8-8ACB-966D866EF46C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22" name="Text Box 3">
          <a:extLst>
            <a:ext uri="{FF2B5EF4-FFF2-40B4-BE49-F238E27FC236}">
              <a16:creationId xmlns:a16="http://schemas.microsoft.com/office/drawing/2014/main" id="{166CFE73-9A94-441C-94A0-1BDB6BA842F4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23" name="Text Box 3">
          <a:extLst>
            <a:ext uri="{FF2B5EF4-FFF2-40B4-BE49-F238E27FC236}">
              <a16:creationId xmlns:a16="http://schemas.microsoft.com/office/drawing/2014/main" id="{46E19967-B939-4143-B4DC-BF34AC207B3E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24" name="Text Box 3">
          <a:extLst>
            <a:ext uri="{FF2B5EF4-FFF2-40B4-BE49-F238E27FC236}">
              <a16:creationId xmlns:a16="http://schemas.microsoft.com/office/drawing/2014/main" id="{5BAC4435-BBA5-427C-AD58-B9593AA79EDA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25" name="Text Box 3">
          <a:extLst>
            <a:ext uri="{FF2B5EF4-FFF2-40B4-BE49-F238E27FC236}">
              <a16:creationId xmlns:a16="http://schemas.microsoft.com/office/drawing/2014/main" id="{4DBB98B0-8722-4C23-8F60-6F346F3914F1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26" name="Text Box 3">
          <a:extLst>
            <a:ext uri="{FF2B5EF4-FFF2-40B4-BE49-F238E27FC236}">
              <a16:creationId xmlns:a16="http://schemas.microsoft.com/office/drawing/2014/main" id="{E137E916-F017-412E-83A5-E3607E6B84E2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27" name="Text Box 3">
          <a:extLst>
            <a:ext uri="{FF2B5EF4-FFF2-40B4-BE49-F238E27FC236}">
              <a16:creationId xmlns:a16="http://schemas.microsoft.com/office/drawing/2014/main" id="{033E8B1E-B53A-4A99-827B-76D51C0594F0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28" name="Text Box 3">
          <a:extLst>
            <a:ext uri="{FF2B5EF4-FFF2-40B4-BE49-F238E27FC236}">
              <a16:creationId xmlns:a16="http://schemas.microsoft.com/office/drawing/2014/main" id="{E91A4C4A-CDC1-4353-8C8B-BC7C19B111FE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29" name="Text Box 3">
          <a:extLst>
            <a:ext uri="{FF2B5EF4-FFF2-40B4-BE49-F238E27FC236}">
              <a16:creationId xmlns:a16="http://schemas.microsoft.com/office/drawing/2014/main" id="{4D53E2EE-D38F-4586-912C-6382386F60B4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30" name="Text Box 3">
          <a:extLst>
            <a:ext uri="{FF2B5EF4-FFF2-40B4-BE49-F238E27FC236}">
              <a16:creationId xmlns:a16="http://schemas.microsoft.com/office/drawing/2014/main" id="{6CE066BC-A54B-417E-B0DE-A857D8B9C709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31" name="Text Box 3">
          <a:extLst>
            <a:ext uri="{FF2B5EF4-FFF2-40B4-BE49-F238E27FC236}">
              <a16:creationId xmlns:a16="http://schemas.microsoft.com/office/drawing/2014/main" id="{BF466C56-BFFD-4E33-BCFC-E730A8F093D7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32" name="Text Box 3">
          <a:extLst>
            <a:ext uri="{FF2B5EF4-FFF2-40B4-BE49-F238E27FC236}">
              <a16:creationId xmlns:a16="http://schemas.microsoft.com/office/drawing/2014/main" id="{009CF721-27C3-46EE-B82C-76D0C13B6D12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33" name="Text Box 3">
          <a:extLst>
            <a:ext uri="{FF2B5EF4-FFF2-40B4-BE49-F238E27FC236}">
              <a16:creationId xmlns:a16="http://schemas.microsoft.com/office/drawing/2014/main" id="{5106DE7F-EDDA-4A8D-8C59-01AC717D4306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34" name="Text Box 3">
          <a:extLst>
            <a:ext uri="{FF2B5EF4-FFF2-40B4-BE49-F238E27FC236}">
              <a16:creationId xmlns:a16="http://schemas.microsoft.com/office/drawing/2014/main" id="{1667DD3B-CD68-4052-A7C7-D981B55EBD76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35" name="Text Box 3">
          <a:extLst>
            <a:ext uri="{FF2B5EF4-FFF2-40B4-BE49-F238E27FC236}">
              <a16:creationId xmlns:a16="http://schemas.microsoft.com/office/drawing/2014/main" id="{94D9C419-D11A-45AB-B247-F9C397971957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36" name="Text Box 3">
          <a:extLst>
            <a:ext uri="{FF2B5EF4-FFF2-40B4-BE49-F238E27FC236}">
              <a16:creationId xmlns:a16="http://schemas.microsoft.com/office/drawing/2014/main" id="{0936C16B-A279-45DE-92AE-8D37A92CEA20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37" name="Text Box 3">
          <a:extLst>
            <a:ext uri="{FF2B5EF4-FFF2-40B4-BE49-F238E27FC236}">
              <a16:creationId xmlns:a16="http://schemas.microsoft.com/office/drawing/2014/main" id="{453E5116-7640-4969-82EF-2692BCFB141C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38" name="Text Box 3">
          <a:extLst>
            <a:ext uri="{FF2B5EF4-FFF2-40B4-BE49-F238E27FC236}">
              <a16:creationId xmlns:a16="http://schemas.microsoft.com/office/drawing/2014/main" id="{AB75D6B2-BE84-4B53-A710-7390625AA1CB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39" name="Text Box 3">
          <a:extLst>
            <a:ext uri="{FF2B5EF4-FFF2-40B4-BE49-F238E27FC236}">
              <a16:creationId xmlns:a16="http://schemas.microsoft.com/office/drawing/2014/main" id="{DB1E532B-582C-41FA-9BBE-97D4BD6E88DA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40" name="Text Box 3">
          <a:extLst>
            <a:ext uri="{FF2B5EF4-FFF2-40B4-BE49-F238E27FC236}">
              <a16:creationId xmlns:a16="http://schemas.microsoft.com/office/drawing/2014/main" id="{96ECAEA5-2946-4774-8D29-C7CBBDA0AB40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41" name="Text Box 3">
          <a:extLst>
            <a:ext uri="{FF2B5EF4-FFF2-40B4-BE49-F238E27FC236}">
              <a16:creationId xmlns:a16="http://schemas.microsoft.com/office/drawing/2014/main" id="{FDBC20C4-2BF4-4E18-87D5-B58C4AEBF9C0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42" name="Text Box 3">
          <a:extLst>
            <a:ext uri="{FF2B5EF4-FFF2-40B4-BE49-F238E27FC236}">
              <a16:creationId xmlns:a16="http://schemas.microsoft.com/office/drawing/2014/main" id="{72282E64-AD95-47AC-8A75-B28C02093364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43" name="Text Box 3">
          <a:extLst>
            <a:ext uri="{FF2B5EF4-FFF2-40B4-BE49-F238E27FC236}">
              <a16:creationId xmlns:a16="http://schemas.microsoft.com/office/drawing/2014/main" id="{0556AB3C-F801-46CE-8DC0-674365012619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44" name="Text Box 3">
          <a:extLst>
            <a:ext uri="{FF2B5EF4-FFF2-40B4-BE49-F238E27FC236}">
              <a16:creationId xmlns:a16="http://schemas.microsoft.com/office/drawing/2014/main" id="{8540221C-04E1-4B84-8590-8B51AEAE0B5D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45" name="Text Box 3">
          <a:extLst>
            <a:ext uri="{FF2B5EF4-FFF2-40B4-BE49-F238E27FC236}">
              <a16:creationId xmlns:a16="http://schemas.microsoft.com/office/drawing/2014/main" id="{F3DA3442-ABC4-4E2E-B69C-BEEEB46C2C5E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46" name="Text Box 3">
          <a:extLst>
            <a:ext uri="{FF2B5EF4-FFF2-40B4-BE49-F238E27FC236}">
              <a16:creationId xmlns:a16="http://schemas.microsoft.com/office/drawing/2014/main" id="{B80AADF4-C5A0-48A2-B9CC-E713389F4F8D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47" name="Text Box 3">
          <a:extLst>
            <a:ext uri="{FF2B5EF4-FFF2-40B4-BE49-F238E27FC236}">
              <a16:creationId xmlns:a16="http://schemas.microsoft.com/office/drawing/2014/main" id="{EC15F331-669B-495C-9A29-5D612DC95A1D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48" name="Text Box 3">
          <a:extLst>
            <a:ext uri="{FF2B5EF4-FFF2-40B4-BE49-F238E27FC236}">
              <a16:creationId xmlns:a16="http://schemas.microsoft.com/office/drawing/2014/main" id="{2A3AF759-AD28-4E8A-9B5F-78870EC9F0E3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49" name="Text Box 3">
          <a:extLst>
            <a:ext uri="{FF2B5EF4-FFF2-40B4-BE49-F238E27FC236}">
              <a16:creationId xmlns:a16="http://schemas.microsoft.com/office/drawing/2014/main" id="{6CD05B91-E4B4-4305-B1A8-0D7AC7C9A327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76200</xdr:colOff>
      <xdr:row>100</xdr:row>
      <xdr:rowOff>57150</xdr:rowOff>
    </xdr:to>
    <xdr:sp macro="" textlink="">
      <xdr:nvSpPr>
        <xdr:cNvPr id="16153950" name="Text Box 3">
          <a:extLst>
            <a:ext uri="{FF2B5EF4-FFF2-40B4-BE49-F238E27FC236}">
              <a16:creationId xmlns:a16="http://schemas.microsoft.com/office/drawing/2014/main" id="{C36745EA-0FB1-432C-AE20-C8B5BAB1E83D}"/>
            </a:ext>
          </a:extLst>
        </xdr:cNvPr>
        <xdr:cNvSpPr txBox="1">
          <a:spLocks noChangeArrowheads="1"/>
        </xdr:cNvSpPr>
      </xdr:nvSpPr>
      <xdr:spPr bwMode="auto">
        <a:xfrm>
          <a:off x="3962400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51" name="Text Box 3">
          <a:extLst>
            <a:ext uri="{FF2B5EF4-FFF2-40B4-BE49-F238E27FC236}">
              <a16:creationId xmlns:a16="http://schemas.microsoft.com/office/drawing/2014/main" id="{88377988-55BF-44A0-BEC5-FAC8341ACB64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52" name="Text Box 3">
          <a:extLst>
            <a:ext uri="{FF2B5EF4-FFF2-40B4-BE49-F238E27FC236}">
              <a16:creationId xmlns:a16="http://schemas.microsoft.com/office/drawing/2014/main" id="{50289AA5-76F5-49D6-B35C-3AEB493C4C86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53" name="Text Box 3">
          <a:extLst>
            <a:ext uri="{FF2B5EF4-FFF2-40B4-BE49-F238E27FC236}">
              <a16:creationId xmlns:a16="http://schemas.microsoft.com/office/drawing/2014/main" id="{792DB53E-56EE-4DD6-9ABF-1311C25165B5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54" name="Text Box 3">
          <a:extLst>
            <a:ext uri="{FF2B5EF4-FFF2-40B4-BE49-F238E27FC236}">
              <a16:creationId xmlns:a16="http://schemas.microsoft.com/office/drawing/2014/main" id="{C216D2E2-F160-4FE1-81C2-83383F5764C8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55" name="Text Box 3">
          <a:extLst>
            <a:ext uri="{FF2B5EF4-FFF2-40B4-BE49-F238E27FC236}">
              <a16:creationId xmlns:a16="http://schemas.microsoft.com/office/drawing/2014/main" id="{4D020DE7-DD58-4C61-9495-19D0AAAF8045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56" name="Text Box 3">
          <a:extLst>
            <a:ext uri="{FF2B5EF4-FFF2-40B4-BE49-F238E27FC236}">
              <a16:creationId xmlns:a16="http://schemas.microsoft.com/office/drawing/2014/main" id="{4E94F16A-BA8B-45ED-8E4A-232F1DD4FF5A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57" name="Text Box 3">
          <a:extLst>
            <a:ext uri="{FF2B5EF4-FFF2-40B4-BE49-F238E27FC236}">
              <a16:creationId xmlns:a16="http://schemas.microsoft.com/office/drawing/2014/main" id="{37E6E00B-EBEF-4D9C-ADDA-3300CD2C42C8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58" name="Text Box 3">
          <a:extLst>
            <a:ext uri="{FF2B5EF4-FFF2-40B4-BE49-F238E27FC236}">
              <a16:creationId xmlns:a16="http://schemas.microsoft.com/office/drawing/2014/main" id="{CFC3D273-8A59-47E4-92E8-621A536BC679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59" name="Text Box 3">
          <a:extLst>
            <a:ext uri="{FF2B5EF4-FFF2-40B4-BE49-F238E27FC236}">
              <a16:creationId xmlns:a16="http://schemas.microsoft.com/office/drawing/2014/main" id="{0AAC75C6-392B-42F1-97F7-F26A63140662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60" name="Text Box 3">
          <a:extLst>
            <a:ext uri="{FF2B5EF4-FFF2-40B4-BE49-F238E27FC236}">
              <a16:creationId xmlns:a16="http://schemas.microsoft.com/office/drawing/2014/main" id="{C6482BE9-EE23-4074-9C98-35528D5F90AB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61" name="Text Box 3">
          <a:extLst>
            <a:ext uri="{FF2B5EF4-FFF2-40B4-BE49-F238E27FC236}">
              <a16:creationId xmlns:a16="http://schemas.microsoft.com/office/drawing/2014/main" id="{B678A7B2-7FC7-4545-BADF-BED0524558E5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62" name="Text Box 3">
          <a:extLst>
            <a:ext uri="{FF2B5EF4-FFF2-40B4-BE49-F238E27FC236}">
              <a16:creationId xmlns:a16="http://schemas.microsoft.com/office/drawing/2014/main" id="{94E69947-0BE7-4444-83BC-4419ED8C3A2B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63" name="Text Box 3">
          <a:extLst>
            <a:ext uri="{FF2B5EF4-FFF2-40B4-BE49-F238E27FC236}">
              <a16:creationId xmlns:a16="http://schemas.microsoft.com/office/drawing/2014/main" id="{6AFB8DFD-4C3F-430A-8044-5EB8AB35A2AD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64" name="Text Box 3">
          <a:extLst>
            <a:ext uri="{FF2B5EF4-FFF2-40B4-BE49-F238E27FC236}">
              <a16:creationId xmlns:a16="http://schemas.microsoft.com/office/drawing/2014/main" id="{99A3B572-5E40-4244-BDB9-A20796E4CAC5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65" name="Text Box 3">
          <a:extLst>
            <a:ext uri="{FF2B5EF4-FFF2-40B4-BE49-F238E27FC236}">
              <a16:creationId xmlns:a16="http://schemas.microsoft.com/office/drawing/2014/main" id="{6B2245EE-E710-404A-B622-73CF0A862124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66" name="Text Box 3">
          <a:extLst>
            <a:ext uri="{FF2B5EF4-FFF2-40B4-BE49-F238E27FC236}">
              <a16:creationId xmlns:a16="http://schemas.microsoft.com/office/drawing/2014/main" id="{E2A21D5C-C941-4DB0-8106-EC3329FCE0F3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67" name="Text Box 3">
          <a:extLst>
            <a:ext uri="{FF2B5EF4-FFF2-40B4-BE49-F238E27FC236}">
              <a16:creationId xmlns:a16="http://schemas.microsoft.com/office/drawing/2014/main" id="{3F8E0007-2C8C-4010-B378-24F9D0A186D4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68" name="Text Box 3">
          <a:extLst>
            <a:ext uri="{FF2B5EF4-FFF2-40B4-BE49-F238E27FC236}">
              <a16:creationId xmlns:a16="http://schemas.microsoft.com/office/drawing/2014/main" id="{28E1A687-24E7-47E0-B013-74D3D6403A4F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69" name="Text Box 3">
          <a:extLst>
            <a:ext uri="{FF2B5EF4-FFF2-40B4-BE49-F238E27FC236}">
              <a16:creationId xmlns:a16="http://schemas.microsoft.com/office/drawing/2014/main" id="{98B22548-7829-470B-B772-BC2AC5CFD4BB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70" name="Text Box 3">
          <a:extLst>
            <a:ext uri="{FF2B5EF4-FFF2-40B4-BE49-F238E27FC236}">
              <a16:creationId xmlns:a16="http://schemas.microsoft.com/office/drawing/2014/main" id="{AB2EE270-4856-471A-B47A-C17B76C5FC94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71" name="Text Box 3">
          <a:extLst>
            <a:ext uri="{FF2B5EF4-FFF2-40B4-BE49-F238E27FC236}">
              <a16:creationId xmlns:a16="http://schemas.microsoft.com/office/drawing/2014/main" id="{6BDB3D06-1577-4B9F-B2F1-5BD35AECC8DA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72" name="Text Box 3">
          <a:extLst>
            <a:ext uri="{FF2B5EF4-FFF2-40B4-BE49-F238E27FC236}">
              <a16:creationId xmlns:a16="http://schemas.microsoft.com/office/drawing/2014/main" id="{1D611C60-3EFE-4991-8323-BE739DE7F7D9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73" name="Text Box 3">
          <a:extLst>
            <a:ext uri="{FF2B5EF4-FFF2-40B4-BE49-F238E27FC236}">
              <a16:creationId xmlns:a16="http://schemas.microsoft.com/office/drawing/2014/main" id="{D3600B96-8AC2-45A8-A176-306875929B99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74" name="Text Box 3">
          <a:extLst>
            <a:ext uri="{FF2B5EF4-FFF2-40B4-BE49-F238E27FC236}">
              <a16:creationId xmlns:a16="http://schemas.microsoft.com/office/drawing/2014/main" id="{8C736DDB-5178-494F-BA14-B737804A621C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75" name="Text Box 3">
          <a:extLst>
            <a:ext uri="{FF2B5EF4-FFF2-40B4-BE49-F238E27FC236}">
              <a16:creationId xmlns:a16="http://schemas.microsoft.com/office/drawing/2014/main" id="{1DE5F17E-1780-4730-B16A-815CA49293C8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76" name="Text Box 3">
          <a:extLst>
            <a:ext uri="{FF2B5EF4-FFF2-40B4-BE49-F238E27FC236}">
              <a16:creationId xmlns:a16="http://schemas.microsoft.com/office/drawing/2014/main" id="{97828B4C-B2D7-4E53-AACF-2921CC1630F1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77" name="Text Box 3">
          <a:extLst>
            <a:ext uri="{FF2B5EF4-FFF2-40B4-BE49-F238E27FC236}">
              <a16:creationId xmlns:a16="http://schemas.microsoft.com/office/drawing/2014/main" id="{F78F88D7-3F88-4FDC-B1C7-E701F17B9A21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78" name="Text Box 3">
          <a:extLst>
            <a:ext uri="{FF2B5EF4-FFF2-40B4-BE49-F238E27FC236}">
              <a16:creationId xmlns:a16="http://schemas.microsoft.com/office/drawing/2014/main" id="{FDBD0208-B2AF-4A7F-83D0-21210BC8018F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79" name="Text Box 3">
          <a:extLst>
            <a:ext uri="{FF2B5EF4-FFF2-40B4-BE49-F238E27FC236}">
              <a16:creationId xmlns:a16="http://schemas.microsoft.com/office/drawing/2014/main" id="{E46DC239-BD06-4809-AEEA-6EFBCCA9A8C5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80" name="Text Box 3">
          <a:extLst>
            <a:ext uri="{FF2B5EF4-FFF2-40B4-BE49-F238E27FC236}">
              <a16:creationId xmlns:a16="http://schemas.microsoft.com/office/drawing/2014/main" id="{14963C95-9AAC-40D6-9750-D8731A24DF46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81" name="Text Box 3">
          <a:extLst>
            <a:ext uri="{FF2B5EF4-FFF2-40B4-BE49-F238E27FC236}">
              <a16:creationId xmlns:a16="http://schemas.microsoft.com/office/drawing/2014/main" id="{0D3FDD42-B979-4D36-A1E1-C43BBC5C4021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82" name="Text Box 3">
          <a:extLst>
            <a:ext uri="{FF2B5EF4-FFF2-40B4-BE49-F238E27FC236}">
              <a16:creationId xmlns:a16="http://schemas.microsoft.com/office/drawing/2014/main" id="{0F72CF30-7C9E-489F-B5EF-8A3D019D6F18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83" name="Text Box 3">
          <a:extLst>
            <a:ext uri="{FF2B5EF4-FFF2-40B4-BE49-F238E27FC236}">
              <a16:creationId xmlns:a16="http://schemas.microsoft.com/office/drawing/2014/main" id="{A2D2AC1C-BA77-442B-B6A2-3E86CD202D4F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84" name="Text Box 3">
          <a:extLst>
            <a:ext uri="{FF2B5EF4-FFF2-40B4-BE49-F238E27FC236}">
              <a16:creationId xmlns:a16="http://schemas.microsoft.com/office/drawing/2014/main" id="{B8B980DE-2838-4039-88D3-60522117A84B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85" name="Text Box 3">
          <a:extLst>
            <a:ext uri="{FF2B5EF4-FFF2-40B4-BE49-F238E27FC236}">
              <a16:creationId xmlns:a16="http://schemas.microsoft.com/office/drawing/2014/main" id="{462741DF-C07A-48A1-9076-CDE8476B489B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86" name="Text Box 3">
          <a:extLst>
            <a:ext uri="{FF2B5EF4-FFF2-40B4-BE49-F238E27FC236}">
              <a16:creationId xmlns:a16="http://schemas.microsoft.com/office/drawing/2014/main" id="{5834A874-7E3D-444B-8FC3-082469705943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87" name="Text Box 3">
          <a:extLst>
            <a:ext uri="{FF2B5EF4-FFF2-40B4-BE49-F238E27FC236}">
              <a16:creationId xmlns:a16="http://schemas.microsoft.com/office/drawing/2014/main" id="{E24BAFC1-F340-4BD0-8172-2B1DFB370A54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88" name="Text Box 3">
          <a:extLst>
            <a:ext uri="{FF2B5EF4-FFF2-40B4-BE49-F238E27FC236}">
              <a16:creationId xmlns:a16="http://schemas.microsoft.com/office/drawing/2014/main" id="{2703959C-8436-49BC-BF23-EB1E721A39ED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89" name="Text Box 3">
          <a:extLst>
            <a:ext uri="{FF2B5EF4-FFF2-40B4-BE49-F238E27FC236}">
              <a16:creationId xmlns:a16="http://schemas.microsoft.com/office/drawing/2014/main" id="{3DC6B81C-9AE6-4BAB-81CE-FB60533EE69E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90" name="Text Box 3">
          <a:extLst>
            <a:ext uri="{FF2B5EF4-FFF2-40B4-BE49-F238E27FC236}">
              <a16:creationId xmlns:a16="http://schemas.microsoft.com/office/drawing/2014/main" id="{47091A85-7D75-4DC3-B2B3-36BA769B873C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76200</xdr:colOff>
      <xdr:row>95</xdr:row>
      <xdr:rowOff>47625</xdr:rowOff>
    </xdr:to>
    <xdr:sp macro="" textlink="">
      <xdr:nvSpPr>
        <xdr:cNvPr id="16153991" name="Text Box 3">
          <a:extLst>
            <a:ext uri="{FF2B5EF4-FFF2-40B4-BE49-F238E27FC236}">
              <a16:creationId xmlns:a16="http://schemas.microsoft.com/office/drawing/2014/main" id="{574B0A3D-3ED7-48B6-ACB2-F3949A63806E}"/>
            </a:ext>
          </a:extLst>
        </xdr:cNvPr>
        <xdr:cNvSpPr txBox="1">
          <a:spLocks noChangeArrowheads="1"/>
        </xdr:cNvSpPr>
      </xdr:nvSpPr>
      <xdr:spPr bwMode="auto">
        <a:xfrm>
          <a:off x="3962400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3992" name="Text Box 3">
          <a:extLst>
            <a:ext uri="{FF2B5EF4-FFF2-40B4-BE49-F238E27FC236}">
              <a16:creationId xmlns:a16="http://schemas.microsoft.com/office/drawing/2014/main" id="{8B1EEB6F-D87B-46D5-8742-5B7FC773F50B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3993" name="Text Box 3">
          <a:extLst>
            <a:ext uri="{FF2B5EF4-FFF2-40B4-BE49-F238E27FC236}">
              <a16:creationId xmlns:a16="http://schemas.microsoft.com/office/drawing/2014/main" id="{5B1D76D5-2D84-408D-B94B-D5E5B9E397B0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3994" name="Text Box 3">
          <a:extLst>
            <a:ext uri="{FF2B5EF4-FFF2-40B4-BE49-F238E27FC236}">
              <a16:creationId xmlns:a16="http://schemas.microsoft.com/office/drawing/2014/main" id="{249DA42A-5337-4E37-B873-E6DA0CC337ED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3995" name="Text Box 3">
          <a:extLst>
            <a:ext uri="{FF2B5EF4-FFF2-40B4-BE49-F238E27FC236}">
              <a16:creationId xmlns:a16="http://schemas.microsoft.com/office/drawing/2014/main" id="{A456D6E1-22B3-4F1A-9EFC-4C220AA38A1C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3996" name="Text Box 3">
          <a:extLst>
            <a:ext uri="{FF2B5EF4-FFF2-40B4-BE49-F238E27FC236}">
              <a16:creationId xmlns:a16="http://schemas.microsoft.com/office/drawing/2014/main" id="{13400C9D-F6EE-43F1-BB20-5808272CC320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3997" name="Text Box 3">
          <a:extLst>
            <a:ext uri="{FF2B5EF4-FFF2-40B4-BE49-F238E27FC236}">
              <a16:creationId xmlns:a16="http://schemas.microsoft.com/office/drawing/2014/main" id="{97A39B0F-98C9-470C-BB9F-6CACE03EFF43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3998" name="Text Box 3">
          <a:extLst>
            <a:ext uri="{FF2B5EF4-FFF2-40B4-BE49-F238E27FC236}">
              <a16:creationId xmlns:a16="http://schemas.microsoft.com/office/drawing/2014/main" id="{C9C9D240-C1EC-455F-ABCE-4AC8A72BAD7C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3999" name="Text Box 3">
          <a:extLst>
            <a:ext uri="{FF2B5EF4-FFF2-40B4-BE49-F238E27FC236}">
              <a16:creationId xmlns:a16="http://schemas.microsoft.com/office/drawing/2014/main" id="{90BED473-BF26-4950-A93A-59ED83229B9B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00" name="Text Box 3">
          <a:extLst>
            <a:ext uri="{FF2B5EF4-FFF2-40B4-BE49-F238E27FC236}">
              <a16:creationId xmlns:a16="http://schemas.microsoft.com/office/drawing/2014/main" id="{9BB932DD-BCDA-4F30-B415-DB80E26E2682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01" name="Text Box 3">
          <a:extLst>
            <a:ext uri="{FF2B5EF4-FFF2-40B4-BE49-F238E27FC236}">
              <a16:creationId xmlns:a16="http://schemas.microsoft.com/office/drawing/2014/main" id="{07FD7185-008C-4635-9E9E-806D6076A9A5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02" name="Text Box 3">
          <a:extLst>
            <a:ext uri="{FF2B5EF4-FFF2-40B4-BE49-F238E27FC236}">
              <a16:creationId xmlns:a16="http://schemas.microsoft.com/office/drawing/2014/main" id="{432FF054-C0D1-477F-8115-AA6E51F6D95E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03" name="Text Box 3">
          <a:extLst>
            <a:ext uri="{FF2B5EF4-FFF2-40B4-BE49-F238E27FC236}">
              <a16:creationId xmlns:a16="http://schemas.microsoft.com/office/drawing/2014/main" id="{495C5EAC-D5EF-4BB0-B050-D4DD6C43642C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04" name="Text Box 3">
          <a:extLst>
            <a:ext uri="{FF2B5EF4-FFF2-40B4-BE49-F238E27FC236}">
              <a16:creationId xmlns:a16="http://schemas.microsoft.com/office/drawing/2014/main" id="{63A42418-4F24-4EBC-BFE4-C7623F7BB39C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05" name="Text Box 3">
          <a:extLst>
            <a:ext uri="{FF2B5EF4-FFF2-40B4-BE49-F238E27FC236}">
              <a16:creationId xmlns:a16="http://schemas.microsoft.com/office/drawing/2014/main" id="{A99C7EF2-01EC-4A7D-93E7-E335C4D787A1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06" name="Text Box 3">
          <a:extLst>
            <a:ext uri="{FF2B5EF4-FFF2-40B4-BE49-F238E27FC236}">
              <a16:creationId xmlns:a16="http://schemas.microsoft.com/office/drawing/2014/main" id="{55B2314E-47AA-43C3-BA7B-D8A291798A69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07" name="Text Box 3">
          <a:extLst>
            <a:ext uri="{FF2B5EF4-FFF2-40B4-BE49-F238E27FC236}">
              <a16:creationId xmlns:a16="http://schemas.microsoft.com/office/drawing/2014/main" id="{8384B42D-1376-4B66-A9F2-E9F785F9D6AB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08" name="Text Box 3">
          <a:extLst>
            <a:ext uri="{FF2B5EF4-FFF2-40B4-BE49-F238E27FC236}">
              <a16:creationId xmlns:a16="http://schemas.microsoft.com/office/drawing/2014/main" id="{F4B92A45-AAA7-41B7-B5C4-4D5C3A33EA65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09" name="Text Box 3">
          <a:extLst>
            <a:ext uri="{FF2B5EF4-FFF2-40B4-BE49-F238E27FC236}">
              <a16:creationId xmlns:a16="http://schemas.microsoft.com/office/drawing/2014/main" id="{A5ED2F02-1A09-4838-8ACB-3E1A3ECD8501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10" name="Text Box 3">
          <a:extLst>
            <a:ext uri="{FF2B5EF4-FFF2-40B4-BE49-F238E27FC236}">
              <a16:creationId xmlns:a16="http://schemas.microsoft.com/office/drawing/2014/main" id="{8A338B0D-FE4D-4241-AC27-F2921EB1F7C9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11" name="Text Box 3">
          <a:extLst>
            <a:ext uri="{FF2B5EF4-FFF2-40B4-BE49-F238E27FC236}">
              <a16:creationId xmlns:a16="http://schemas.microsoft.com/office/drawing/2014/main" id="{A0183830-8F32-44D2-B4C7-9B4A498D13D4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12" name="Text Box 3">
          <a:extLst>
            <a:ext uri="{FF2B5EF4-FFF2-40B4-BE49-F238E27FC236}">
              <a16:creationId xmlns:a16="http://schemas.microsoft.com/office/drawing/2014/main" id="{99BE902C-7515-4ECE-9A8B-B7C4624061DE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13" name="Text Box 3">
          <a:extLst>
            <a:ext uri="{FF2B5EF4-FFF2-40B4-BE49-F238E27FC236}">
              <a16:creationId xmlns:a16="http://schemas.microsoft.com/office/drawing/2014/main" id="{2BC6096E-2DAF-456F-BEC0-95A0A2ABAB81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14" name="Text Box 3">
          <a:extLst>
            <a:ext uri="{FF2B5EF4-FFF2-40B4-BE49-F238E27FC236}">
              <a16:creationId xmlns:a16="http://schemas.microsoft.com/office/drawing/2014/main" id="{48E2EF53-F3B5-4304-AB44-8DB096BFC05A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15" name="Text Box 3">
          <a:extLst>
            <a:ext uri="{FF2B5EF4-FFF2-40B4-BE49-F238E27FC236}">
              <a16:creationId xmlns:a16="http://schemas.microsoft.com/office/drawing/2014/main" id="{838ADF96-52B1-4089-817F-08176BBAF20A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16" name="Text Box 3">
          <a:extLst>
            <a:ext uri="{FF2B5EF4-FFF2-40B4-BE49-F238E27FC236}">
              <a16:creationId xmlns:a16="http://schemas.microsoft.com/office/drawing/2014/main" id="{CE805BCB-D39F-4CED-8506-90FF2B245C6C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17" name="Text Box 3">
          <a:extLst>
            <a:ext uri="{FF2B5EF4-FFF2-40B4-BE49-F238E27FC236}">
              <a16:creationId xmlns:a16="http://schemas.microsoft.com/office/drawing/2014/main" id="{AE6EF34C-26BF-45BC-8C0A-18A8C75CE70D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18" name="Text Box 3">
          <a:extLst>
            <a:ext uri="{FF2B5EF4-FFF2-40B4-BE49-F238E27FC236}">
              <a16:creationId xmlns:a16="http://schemas.microsoft.com/office/drawing/2014/main" id="{7417BAAB-D403-45D2-A12A-86EA3AB41845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19" name="Text Box 3">
          <a:extLst>
            <a:ext uri="{FF2B5EF4-FFF2-40B4-BE49-F238E27FC236}">
              <a16:creationId xmlns:a16="http://schemas.microsoft.com/office/drawing/2014/main" id="{9C667C1F-6DE4-4E5E-AB3D-55BB283C7E77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20" name="Text Box 3">
          <a:extLst>
            <a:ext uri="{FF2B5EF4-FFF2-40B4-BE49-F238E27FC236}">
              <a16:creationId xmlns:a16="http://schemas.microsoft.com/office/drawing/2014/main" id="{272523BF-C7A6-41E5-A496-156DF27A759A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21" name="Text Box 3">
          <a:extLst>
            <a:ext uri="{FF2B5EF4-FFF2-40B4-BE49-F238E27FC236}">
              <a16:creationId xmlns:a16="http://schemas.microsoft.com/office/drawing/2014/main" id="{3808601D-1AF8-470B-BB64-06EDC7F1324A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22" name="Text Box 3">
          <a:extLst>
            <a:ext uri="{FF2B5EF4-FFF2-40B4-BE49-F238E27FC236}">
              <a16:creationId xmlns:a16="http://schemas.microsoft.com/office/drawing/2014/main" id="{F97241AC-E135-406A-A0A2-5D36AC3D4438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23" name="Text Box 3">
          <a:extLst>
            <a:ext uri="{FF2B5EF4-FFF2-40B4-BE49-F238E27FC236}">
              <a16:creationId xmlns:a16="http://schemas.microsoft.com/office/drawing/2014/main" id="{B191C01D-3797-433B-BD59-32CE65CBF9B0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24" name="Text Box 3">
          <a:extLst>
            <a:ext uri="{FF2B5EF4-FFF2-40B4-BE49-F238E27FC236}">
              <a16:creationId xmlns:a16="http://schemas.microsoft.com/office/drawing/2014/main" id="{64B7FC84-9554-4119-88C1-E982FA284DC3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25" name="Text Box 3">
          <a:extLst>
            <a:ext uri="{FF2B5EF4-FFF2-40B4-BE49-F238E27FC236}">
              <a16:creationId xmlns:a16="http://schemas.microsoft.com/office/drawing/2014/main" id="{9C0CEC8D-25C9-4E65-851B-E56F1CDE9F2A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26" name="Text Box 3">
          <a:extLst>
            <a:ext uri="{FF2B5EF4-FFF2-40B4-BE49-F238E27FC236}">
              <a16:creationId xmlns:a16="http://schemas.microsoft.com/office/drawing/2014/main" id="{803E3745-0334-4A1D-BB95-0567F50A35D2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27" name="Text Box 3">
          <a:extLst>
            <a:ext uri="{FF2B5EF4-FFF2-40B4-BE49-F238E27FC236}">
              <a16:creationId xmlns:a16="http://schemas.microsoft.com/office/drawing/2014/main" id="{6E431366-2F0F-4960-84CD-D528EB61C42B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28" name="Text Box 3">
          <a:extLst>
            <a:ext uri="{FF2B5EF4-FFF2-40B4-BE49-F238E27FC236}">
              <a16:creationId xmlns:a16="http://schemas.microsoft.com/office/drawing/2014/main" id="{6103EFAF-6940-4A31-8C41-D503C6BC9097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29" name="Text Box 3">
          <a:extLst>
            <a:ext uri="{FF2B5EF4-FFF2-40B4-BE49-F238E27FC236}">
              <a16:creationId xmlns:a16="http://schemas.microsoft.com/office/drawing/2014/main" id="{0075E743-B0B7-4F46-98A0-83708062A999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30" name="Text Box 3">
          <a:extLst>
            <a:ext uri="{FF2B5EF4-FFF2-40B4-BE49-F238E27FC236}">
              <a16:creationId xmlns:a16="http://schemas.microsoft.com/office/drawing/2014/main" id="{EEBC0A22-2EC5-40C3-AA28-CB3FD6D6BE09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31" name="Text Box 3">
          <a:extLst>
            <a:ext uri="{FF2B5EF4-FFF2-40B4-BE49-F238E27FC236}">
              <a16:creationId xmlns:a16="http://schemas.microsoft.com/office/drawing/2014/main" id="{E01115C0-28B2-487A-9144-4D8F1E8881F4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76200</xdr:colOff>
      <xdr:row>100</xdr:row>
      <xdr:rowOff>57150</xdr:rowOff>
    </xdr:to>
    <xdr:sp macro="" textlink="">
      <xdr:nvSpPr>
        <xdr:cNvPr id="16154032" name="Text Box 3">
          <a:extLst>
            <a:ext uri="{FF2B5EF4-FFF2-40B4-BE49-F238E27FC236}">
              <a16:creationId xmlns:a16="http://schemas.microsoft.com/office/drawing/2014/main" id="{2C59A13D-ADAC-4186-B775-4AAFC8CC9DFA}"/>
            </a:ext>
          </a:extLst>
        </xdr:cNvPr>
        <xdr:cNvSpPr txBox="1">
          <a:spLocks noChangeArrowheads="1"/>
        </xdr:cNvSpPr>
      </xdr:nvSpPr>
      <xdr:spPr bwMode="auto">
        <a:xfrm>
          <a:off x="4791075" y="17497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33" name="Text Box 3">
          <a:extLst>
            <a:ext uri="{FF2B5EF4-FFF2-40B4-BE49-F238E27FC236}">
              <a16:creationId xmlns:a16="http://schemas.microsoft.com/office/drawing/2014/main" id="{E947A7C5-E10B-4D88-8356-E07B4A0F4610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34" name="Text Box 3">
          <a:extLst>
            <a:ext uri="{FF2B5EF4-FFF2-40B4-BE49-F238E27FC236}">
              <a16:creationId xmlns:a16="http://schemas.microsoft.com/office/drawing/2014/main" id="{7A48203B-E72B-4D4D-929B-BD83EFEDC4B6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35" name="Text Box 3">
          <a:extLst>
            <a:ext uri="{FF2B5EF4-FFF2-40B4-BE49-F238E27FC236}">
              <a16:creationId xmlns:a16="http://schemas.microsoft.com/office/drawing/2014/main" id="{4C8698CC-D16B-4ED4-BA01-A59A25C492A1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36" name="Text Box 3">
          <a:extLst>
            <a:ext uri="{FF2B5EF4-FFF2-40B4-BE49-F238E27FC236}">
              <a16:creationId xmlns:a16="http://schemas.microsoft.com/office/drawing/2014/main" id="{9DE6F134-6651-459B-B81E-D49C877D2627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37" name="Text Box 3">
          <a:extLst>
            <a:ext uri="{FF2B5EF4-FFF2-40B4-BE49-F238E27FC236}">
              <a16:creationId xmlns:a16="http://schemas.microsoft.com/office/drawing/2014/main" id="{24137297-F304-4FB7-9F71-C893B0F19A59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38" name="Text Box 3">
          <a:extLst>
            <a:ext uri="{FF2B5EF4-FFF2-40B4-BE49-F238E27FC236}">
              <a16:creationId xmlns:a16="http://schemas.microsoft.com/office/drawing/2014/main" id="{D40480C1-B9A6-4540-80B5-6B95F08A8708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39" name="Text Box 3">
          <a:extLst>
            <a:ext uri="{FF2B5EF4-FFF2-40B4-BE49-F238E27FC236}">
              <a16:creationId xmlns:a16="http://schemas.microsoft.com/office/drawing/2014/main" id="{22CFB28B-75C9-41C0-B4D0-A8BB108616A3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40" name="Text Box 3">
          <a:extLst>
            <a:ext uri="{FF2B5EF4-FFF2-40B4-BE49-F238E27FC236}">
              <a16:creationId xmlns:a16="http://schemas.microsoft.com/office/drawing/2014/main" id="{B6310612-3942-4F43-8790-47D89EE2380A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41" name="Text Box 3">
          <a:extLst>
            <a:ext uri="{FF2B5EF4-FFF2-40B4-BE49-F238E27FC236}">
              <a16:creationId xmlns:a16="http://schemas.microsoft.com/office/drawing/2014/main" id="{F7AE145D-D4D3-450F-8A20-28980BEAB8BB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42" name="Text Box 3">
          <a:extLst>
            <a:ext uri="{FF2B5EF4-FFF2-40B4-BE49-F238E27FC236}">
              <a16:creationId xmlns:a16="http://schemas.microsoft.com/office/drawing/2014/main" id="{E5C97C32-1CD2-4DFF-8566-9651A909762F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43" name="Text Box 3">
          <a:extLst>
            <a:ext uri="{FF2B5EF4-FFF2-40B4-BE49-F238E27FC236}">
              <a16:creationId xmlns:a16="http://schemas.microsoft.com/office/drawing/2014/main" id="{DA338B10-407E-4862-99E2-91616EEB6D70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44" name="Text Box 3">
          <a:extLst>
            <a:ext uri="{FF2B5EF4-FFF2-40B4-BE49-F238E27FC236}">
              <a16:creationId xmlns:a16="http://schemas.microsoft.com/office/drawing/2014/main" id="{9BFF635C-DEA7-4837-982B-CD2DB526E432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45" name="Text Box 3">
          <a:extLst>
            <a:ext uri="{FF2B5EF4-FFF2-40B4-BE49-F238E27FC236}">
              <a16:creationId xmlns:a16="http://schemas.microsoft.com/office/drawing/2014/main" id="{ED7C4836-C7AC-4E8C-AC86-18B25C45D565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46" name="Text Box 3">
          <a:extLst>
            <a:ext uri="{FF2B5EF4-FFF2-40B4-BE49-F238E27FC236}">
              <a16:creationId xmlns:a16="http://schemas.microsoft.com/office/drawing/2014/main" id="{FD1AAAE2-5813-49A6-A0B1-985DE6EAD0B2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47" name="Text Box 3">
          <a:extLst>
            <a:ext uri="{FF2B5EF4-FFF2-40B4-BE49-F238E27FC236}">
              <a16:creationId xmlns:a16="http://schemas.microsoft.com/office/drawing/2014/main" id="{C33663DB-C6E4-40C1-ADAE-D9ADE4CD108C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48" name="Text Box 3">
          <a:extLst>
            <a:ext uri="{FF2B5EF4-FFF2-40B4-BE49-F238E27FC236}">
              <a16:creationId xmlns:a16="http://schemas.microsoft.com/office/drawing/2014/main" id="{7024E099-8523-4214-B193-D438D6621ADA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49" name="Text Box 3">
          <a:extLst>
            <a:ext uri="{FF2B5EF4-FFF2-40B4-BE49-F238E27FC236}">
              <a16:creationId xmlns:a16="http://schemas.microsoft.com/office/drawing/2014/main" id="{D7ABB4B0-24BE-4CDA-B6EA-1A871B81A59B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50" name="Text Box 3">
          <a:extLst>
            <a:ext uri="{FF2B5EF4-FFF2-40B4-BE49-F238E27FC236}">
              <a16:creationId xmlns:a16="http://schemas.microsoft.com/office/drawing/2014/main" id="{F65EE124-E5A3-434A-B3EC-644624743065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51" name="Text Box 3">
          <a:extLst>
            <a:ext uri="{FF2B5EF4-FFF2-40B4-BE49-F238E27FC236}">
              <a16:creationId xmlns:a16="http://schemas.microsoft.com/office/drawing/2014/main" id="{C10A3E3F-D8A8-4681-9948-A7F995BC7C9D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52" name="Text Box 3">
          <a:extLst>
            <a:ext uri="{FF2B5EF4-FFF2-40B4-BE49-F238E27FC236}">
              <a16:creationId xmlns:a16="http://schemas.microsoft.com/office/drawing/2014/main" id="{1182B7BB-3059-4BE3-885D-EB37609C8319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53" name="Text Box 3">
          <a:extLst>
            <a:ext uri="{FF2B5EF4-FFF2-40B4-BE49-F238E27FC236}">
              <a16:creationId xmlns:a16="http://schemas.microsoft.com/office/drawing/2014/main" id="{43016FE6-AF1D-4EF2-9144-9063B43A2A17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54" name="Text Box 3">
          <a:extLst>
            <a:ext uri="{FF2B5EF4-FFF2-40B4-BE49-F238E27FC236}">
              <a16:creationId xmlns:a16="http://schemas.microsoft.com/office/drawing/2014/main" id="{CCF43D01-ABC5-45D1-8C91-9EC09D21DC37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55" name="Text Box 3">
          <a:extLst>
            <a:ext uri="{FF2B5EF4-FFF2-40B4-BE49-F238E27FC236}">
              <a16:creationId xmlns:a16="http://schemas.microsoft.com/office/drawing/2014/main" id="{7A83CA89-0084-4FD3-97FB-54863558AE0B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56" name="Text Box 3">
          <a:extLst>
            <a:ext uri="{FF2B5EF4-FFF2-40B4-BE49-F238E27FC236}">
              <a16:creationId xmlns:a16="http://schemas.microsoft.com/office/drawing/2014/main" id="{A6C1D766-323A-4E8F-87FB-8DFAE5E3B12F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57" name="Text Box 3">
          <a:extLst>
            <a:ext uri="{FF2B5EF4-FFF2-40B4-BE49-F238E27FC236}">
              <a16:creationId xmlns:a16="http://schemas.microsoft.com/office/drawing/2014/main" id="{608B047C-D708-48F3-A62A-6132107A7E86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58" name="Text Box 3">
          <a:extLst>
            <a:ext uri="{FF2B5EF4-FFF2-40B4-BE49-F238E27FC236}">
              <a16:creationId xmlns:a16="http://schemas.microsoft.com/office/drawing/2014/main" id="{2DE86F67-903D-4FEA-9E19-F9380DEC1DEA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59" name="Text Box 3">
          <a:extLst>
            <a:ext uri="{FF2B5EF4-FFF2-40B4-BE49-F238E27FC236}">
              <a16:creationId xmlns:a16="http://schemas.microsoft.com/office/drawing/2014/main" id="{22885104-4277-46F6-AE01-3B56C7FE8E33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60" name="Text Box 3">
          <a:extLst>
            <a:ext uri="{FF2B5EF4-FFF2-40B4-BE49-F238E27FC236}">
              <a16:creationId xmlns:a16="http://schemas.microsoft.com/office/drawing/2014/main" id="{DD96F5C4-9D38-4BE1-967D-C159E7EB7632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61" name="Text Box 3">
          <a:extLst>
            <a:ext uri="{FF2B5EF4-FFF2-40B4-BE49-F238E27FC236}">
              <a16:creationId xmlns:a16="http://schemas.microsoft.com/office/drawing/2014/main" id="{AEF20BFF-D12D-4ECE-9D7C-A71C4C04B67C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62" name="Text Box 3">
          <a:extLst>
            <a:ext uri="{FF2B5EF4-FFF2-40B4-BE49-F238E27FC236}">
              <a16:creationId xmlns:a16="http://schemas.microsoft.com/office/drawing/2014/main" id="{53BAF557-868D-46DD-ADB9-A400402787F5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63" name="Text Box 3">
          <a:extLst>
            <a:ext uri="{FF2B5EF4-FFF2-40B4-BE49-F238E27FC236}">
              <a16:creationId xmlns:a16="http://schemas.microsoft.com/office/drawing/2014/main" id="{62A5E6F2-240B-452E-9210-7B5E1B5F66B0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64" name="Text Box 3">
          <a:extLst>
            <a:ext uri="{FF2B5EF4-FFF2-40B4-BE49-F238E27FC236}">
              <a16:creationId xmlns:a16="http://schemas.microsoft.com/office/drawing/2014/main" id="{C63BFFA3-FB5A-4C6B-8A49-B91D6F95BAB2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65" name="Text Box 3">
          <a:extLst>
            <a:ext uri="{FF2B5EF4-FFF2-40B4-BE49-F238E27FC236}">
              <a16:creationId xmlns:a16="http://schemas.microsoft.com/office/drawing/2014/main" id="{D331DB81-13F5-40A5-B874-60410DF8195C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66" name="Text Box 3">
          <a:extLst>
            <a:ext uri="{FF2B5EF4-FFF2-40B4-BE49-F238E27FC236}">
              <a16:creationId xmlns:a16="http://schemas.microsoft.com/office/drawing/2014/main" id="{C5B5A91F-D313-423B-8F92-F6374E7CA542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67" name="Text Box 3">
          <a:extLst>
            <a:ext uri="{FF2B5EF4-FFF2-40B4-BE49-F238E27FC236}">
              <a16:creationId xmlns:a16="http://schemas.microsoft.com/office/drawing/2014/main" id="{BD423863-2286-4A1C-86E4-DDAEAEEBE3E2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68" name="Text Box 3">
          <a:extLst>
            <a:ext uri="{FF2B5EF4-FFF2-40B4-BE49-F238E27FC236}">
              <a16:creationId xmlns:a16="http://schemas.microsoft.com/office/drawing/2014/main" id="{E4FFD9C8-7386-4DA6-BA82-82E46A9D2296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69" name="Text Box 3">
          <a:extLst>
            <a:ext uri="{FF2B5EF4-FFF2-40B4-BE49-F238E27FC236}">
              <a16:creationId xmlns:a16="http://schemas.microsoft.com/office/drawing/2014/main" id="{3FF50269-92FB-4129-80A4-89592C4DEB75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70" name="Text Box 3">
          <a:extLst>
            <a:ext uri="{FF2B5EF4-FFF2-40B4-BE49-F238E27FC236}">
              <a16:creationId xmlns:a16="http://schemas.microsoft.com/office/drawing/2014/main" id="{EB5C9463-84F6-4FFF-BD48-1CD4353A74CF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71" name="Text Box 3">
          <a:extLst>
            <a:ext uri="{FF2B5EF4-FFF2-40B4-BE49-F238E27FC236}">
              <a16:creationId xmlns:a16="http://schemas.microsoft.com/office/drawing/2014/main" id="{447AD4CC-C35B-4EE9-80B7-FBFD5CECC988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72" name="Text Box 3">
          <a:extLst>
            <a:ext uri="{FF2B5EF4-FFF2-40B4-BE49-F238E27FC236}">
              <a16:creationId xmlns:a16="http://schemas.microsoft.com/office/drawing/2014/main" id="{B6E30564-76BE-49E8-A47A-FC5E98A16A52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76200</xdr:colOff>
      <xdr:row>95</xdr:row>
      <xdr:rowOff>47625</xdr:rowOff>
    </xdr:to>
    <xdr:sp macro="" textlink="">
      <xdr:nvSpPr>
        <xdr:cNvPr id="16154073" name="Text Box 3">
          <a:extLst>
            <a:ext uri="{FF2B5EF4-FFF2-40B4-BE49-F238E27FC236}">
              <a16:creationId xmlns:a16="http://schemas.microsoft.com/office/drawing/2014/main" id="{48C4108B-AC18-48C2-BAF7-249910CAEA75}"/>
            </a:ext>
          </a:extLst>
        </xdr:cNvPr>
        <xdr:cNvSpPr txBox="1">
          <a:spLocks noChangeArrowheads="1"/>
        </xdr:cNvSpPr>
      </xdr:nvSpPr>
      <xdr:spPr bwMode="auto">
        <a:xfrm>
          <a:off x="4791075" y="1654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074" name="Text Box 3">
          <a:extLst>
            <a:ext uri="{FF2B5EF4-FFF2-40B4-BE49-F238E27FC236}">
              <a16:creationId xmlns:a16="http://schemas.microsoft.com/office/drawing/2014/main" id="{C545056D-B13C-4C06-AD49-74AD547C7BC1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075" name="Text Box 3">
          <a:extLst>
            <a:ext uri="{FF2B5EF4-FFF2-40B4-BE49-F238E27FC236}">
              <a16:creationId xmlns:a16="http://schemas.microsoft.com/office/drawing/2014/main" id="{B7E7DDA1-ED42-4E9D-944F-B4585FB4CB3C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076" name="Text Box 3">
          <a:extLst>
            <a:ext uri="{FF2B5EF4-FFF2-40B4-BE49-F238E27FC236}">
              <a16:creationId xmlns:a16="http://schemas.microsoft.com/office/drawing/2014/main" id="{67BC918F-E930-4A8A-B796-CE9F2ECDC88E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077" name="Text Box 3">
          <a:extLst>
            <a:ext uri="{FF2B5EF4-FFF2-40B4-BE49-F238E27FC236}">
              <a16:creationId xmlns:a16="http://schemas.microsoft.com/office/drawing/2014/main" id="{7392DEA4-8731-4ECB-A12C-FE0A49A93A3C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078" name="Text Box 3">
          <a:extLst>
            <a:ext uri="{FF2B5EF4-FFF2-40B4-BE49-F238E27FC236}">
              <a16:creationId xmlns:a16="http://schemas.microsoft.com/office/drawing/2014/main" id="{B18707DE-28A6-4758-9405-66CF68951073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079" name="Text Box 3">
          <a:extLst>
            <a:ext uri="{FF2B5EF4-FFF2-40B4-BE49-F238E27FC236}">
              <a16:creationId xmlns:a16="http://schemas.microsoft.com/office/drawing/2014/main" id="{3F47B709-0ADE-4FE2-BB5A-151982A59D6F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080" name="Text Box 3">
          <a:extLst>
            <a:ext uri="{FF2B5EF4-FFF2-40B4-BE49-F238E27FC236}">
              <a16:creationId xmlns:a16="http://schemas.microsoft.com/office/drawing/2014/main" id="{CBDCEE25-B3C0-4302-A2C9-6593959A65CB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081" name="Text Box 3">
          <a:extLst>
            <a:ext uri="{FF2B5EF4-FFF2-40B4-BE49-F238E27FC236}">
              <a16:creationId xmlns:a16="http://schemas.microsoft.com/office/drawing/2014/main" id="{969931C8-B2A4-4187-847A-3B8B6BC7F3BD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082" name="Text Box 3">
          <a:extLst>
            <a:ext uri="{FF2B5EF4-FFF2-40B4-BE49-F238E27FC236}">
              <a16:creationId xmlns:a16="http://schemas.microsoft.com/office/drawing/2014/main" id="{FC46C6FC-1CA6-4193-9FF4-A64DDF1D771F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083" name="Text Box 3">
          <a:extLst>
            <a:ext uri="{FF2B5EF4-FFF2-40B4-BE49-F238E27FC236}">
              <a16:creationId xmlns:a16="http://schemas.microsoft.com/office/drawing/2014/main" id="{0517FFBB-1727-4B43-831A-9BEA20D60959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084" name="Text Box 3">
          <a:extLst>
            <a:ext uri="{FF2B5EF4-FFF2-40B4-BE49-F238E27FC236}">
              <a16:creationId xmlns:a16="http://schemas.microsoft.com/office/drawing/2014/main" id="{E6779C95-E473-4490-96FC-E45D30876A0E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085" name="Text Box 3">
          <a:extLst>
            <a:ext uri="{FF2B5EF4-FFF2-40B4-BE49-F238E27FC236}">
              <a16:creationId xmlns:a16="http://schemas.microsoft.com/office/drawing/2014/main" id="{B82C768A-798D-4C9D-9465-1572471DD704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086" name="Text Box 3">
          <a:extLst>
            <a:ext uri="{FF2B5EF4-FFF2-40B4-BE49-F238E27FC236}">
              <a16:creationId xmlns:a16="http://schemas.microsoft.com/office/drawing/2014/main" id="{96F7FFEB-68C6-437C-B741-034E2B140EFD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087" name="Text Box 3">
          <a:extLst>
            <a:ext uri="{FF2B5EF4-FFF2-40B4-BE49-F238E27FC236}">
              <a16:creationId xmlns:a16="http://schemas.microsoft.com/office/drawing/2014/main" id="{9D5C0E8D-7BAA-4B17-8D07-9C45970C1385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088" name="Text Box 3">
          <a:extLst>
            <a:ext uri="{FF2B5EF4-FFF2-40B4-BE49-F238E27FC236}">
              <a16:creationId xmlns:a16="http://schemas.microsoft.com/office/drawing/2014/main" id="{F3A61CD9-1C2D-4FB3-B5D3-79DABCA26BCA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089" name="Text Box 3">
          <a:extLst>
            <a:ext uri="{FF2B5EF4-FFF2-40B4-BE49-F238E27FC236}">
              <a16:creationId xmlns:a16="http://schemas.microsoft.com/office/drawing/2014/main" id="{5E44D1FE-BBE8-4597-83BC-492798579CC9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090" name="Text Box 3">
          <a:extLst>
            <a:ext uri="{FF2B5EF4-FFF2-40B4-BE49-F238E27FC236}">
              <a16:creationId xmlns:a16="http://schemas.microsoft.com/office/drawing/2014/main" id="{2323D240-63B3-4E10-A68F-B82FBB21C26F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091" name="Text Box 3">
          <a:extLst>
            <a:ext uri="{FF2B5EF4-FFF2-40B4-BE49-F238E27FC236}">
              <a16:creationId xmlns:a16="http://schemas.microsoft.com/office/drawing/2014/main" id="{849F6BDC-4A46-41C5-9EFB-3AC33A5A95A1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092" name="Text Box 3">
          <a:extLst>
            <a:ext uri="{FF2B5EF4-FFF2-40B4-BE49-F238E27FC236}">
              <a16:creationId xmlns:a16="http://schemas.microsoft.com/office/drawing/2014/main" id="{ED96CF2A-AECA-4013-94F2-E0D3DC36A4F0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093" name="Text Box 3">
          <a:extLst>
            <a:ext uri="{FF2B5EF4-FFF2-40B4-BE49-F238E27FC236}">
              <a16:creationId xmlns:a16="http://schemas.microsoft.com/office/drawing/2014/main" id="{C03119AA-81BE-4597-AB38-E9877CF20798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094" name="Text Box 3">
          <a:extLst>
            <a:ext uri="{FF2B5EF4-FFF2-40B4-BE49-F238E27FC236}">
              <a16:creationId xmlns:a16="http://schemas.microsoft.com/office/drawing/2014/main" id="{1A959DC7-01DD-4307-A0A1-0A897CEA48D5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095" name="Text Box 3">
          <a:extLst>
            <a:ext uri="{FF2B5EF4-FFF2-40B4-BE49-F238E27FC236}">
              <a16:creationId xmlns:a16="http://schemas.microsoft.com/office/drawing/2014/main" id="{DD3A5877-1C32-4CE5-8A28-B36F907A43DC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096" name="Text Box 3">
          <a:extLst>
            <a:ext uri="{FF2B5EF4-FFF2-40B4-BE49-F238E27FC236}">
              <a16:creationId xmlns:a16="http://schemas.microsoft.com/office/drawing/2014/main" id="{76EFC218-F703-442D-8A20-8FF8055884D4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097" name="Text Box 3">
          <a:extLst>
            <a:ext uri="{FF2B5EF4-FFF2-40B4-BE49-F238E27FC236}">
              <a16:creationId xmlns:a16="http://schemas.microsoft.com/office/drawing/2014/main" id="{75E87E25-1468-4E52-82F0-B96A1F07EC0D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098" name="Text Box 3">
          <a:extLst>
            <a:ext uri="{FF2B5EF4-FFF2-40B4-BE49-F238E27FC236}">
              <a16:creationId xmlns:a16="http://schemas.microsoft.com/office/drawing/2014/main" id="{61853B79-D296-4C6C-8886-5D0C514D9093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099" name="Text Box 3">
          <a:extLst>
            <a:ext uri="{FF2B5EF4-FFF2-40B4-BE49-F238E27FC236}">
              <a16:creationId xmlns:a16="http://schemas.microsoft.com/office/drawing/2014/main" id="{53F4A4C9-26E1-4032-9DDB-9D810AB89CC4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100" name="Text Box 3">
          <a:extLst>
            <a:ext uri="{FF2B5EF4-FFF2-40B4-BE49-F238E27FC236}">
              <a16:creationId xmlns:a16="http://schemas.microsoft.com/office/drawing/2014/main" id="{A0081306-C5B8-4D93-9757-5ECD7B31CFDC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101" name="Text Box 3">
          <a:extLst>
            <a:ext uri="{FF2B5EF4-FFF2-40B4-BE49-F238E27FC236}">
              <a16:creationId xmlns:a16="http://schemas.microsoft.com/office/drawing/2014/main" id="{1941A05B-42AB-4BA6-B0F2-44B03182263E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102" name="Text Box 3">
          <a:extLst>
            <a:ext uri="{FF2B5EF4-FFF2-40B4-BE49-F238E27FC236}">
              <a16:creationId xmlns:a16="http://schemas.microsoft.com/office/drawing/2014/main" id="{852EB251-69BB-44A3-B979-7756AF53892D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103" name="Text Box 3">
          <a:extLst>
            <a:ext uri="{FF2B5EF4-FFF2-40B4-BE49-F238E27FC236}">
              <a16:creationId xmlns:a16="http://schemas.microsoft.com/office/drawing/2014/main" id="{C7050BCA-4A60-4F69-8D51-B91E94800DE7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104" name="Text Box 3">
          <a:extLst>
            <a:ext uri="{FF2B5EF4-FFF2-40B4-BE49-F238E27FC236}">
              <a16:creationId xmlns:a16="http://schemas.microsoft.com/office/drawing/2014/main" id="{5D914C3F-1199-4BFF-B1E2-390211F0D750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105" name="Text Box 3">
          <a:extLst>
            <a:ext uri="{FF2B5EF4-FFF2-40B4-BE49-F238E27FC236}">
              <a16:creationId xmlns:a16="http://schemas.microsoft.com/office/drawing/2014/main" id="{E7F41163-B7E3-4B75-866B-A2B1B995E3DE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106" name="Text Box 3">
          <a:extLst>
            <a:ext uri="{FF2B5EF4-FFF2-40B4-BE49-F238E27FC236}">
              <a16:creationId xmlns:a16="http://schemas.microsoft.com/office/drawing/2014/main" id="{92333B47-FC40-459D-BFC9-BA7616CF8AF4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107" name="Text Box 3">
          <a:extLst>
            <a:ext uri="{FF2B5EF4-FFF2-40B4-BE49-F238E27FC236}">
              <a16:creationId xmlns:a16="http://schemas.microsoft.com/office/drawing/2014/main" id="{AF1E9A2C-EADC-4FF3-B0F5-25D0A16D546C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108" name="Text Box 3">
          <a:extLst>
            <a:ext uri="{FF2B5EF4-FFF2-40B4-BE49-F238E27FC236}">
              <a16:creationId xmlns:a16="http://schemas.microsoft.com/office/drawing/2014/main" id="{A0DD6A5E-162F-4F6E-9BD8-02B7A04A9A23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109" name="Text Box 3">
          <a:extLst>
            <a:ext uri="{FF2B5EF4-FFF2-40B4-BE49-F238E27FC236}">
              <a16:creationId xmlns:a16="http://schemas.microsoft.com/office/drawing/2014/main" id="{36FCC090-92C8-40E6-8203-F94EB19B8FBE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110" name="Text Box 3">
          <a:extLst>
            <a:ext uri="{FF2B5EF4-FFF2-40B4-BE49-F238E27FC236}">
              <a16:creationId xmlns:a16="http://schemas.microsoft.com/office/drawing/2014/main" id="{F6DB0322-2553-4EC6-AA54-54735494BE93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111" name="Text Box 3">
          <a:extLst>
            <a:ext uri="{FF2B5EF4-FFF2-40B4-BE49-F238E27FC236}">
              <a16:creationId xmlns:a16="http://schemas.microsoft.com/office/drawing/2014/main" id="{D328AA7B-DF06-462E-893A-2C9012D7E331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112" name="Text Box 3">
          <a:extLst>
            <a:ext uri="{FF2B5EF4-FFF2-40B4-BE49-F238E27FC236}">
              <a16:creationId xmlns:a16="http://schemas.microsoft.com/office/drawing/2014/main" id="{91DCD6A4-B82F-4B92-814F-871316A46432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113" name="Text Box 3">
          <a:extLst>
            <a:ext uri="{FF2B5EF4-FFF2-40B4-BE49-F238E27FC236}">
              <a16:creationId xmlns:a16="http://schemas.microsoft.com/office/drawing/2014/main" id="{E2C2C2AA-4C1C-4297-AE73-450DC6D0898E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76200</xdr:colOff>
      <xdr:row>114</xdr:row>
      <xdr:rowOff>57150</xdr:rowOff>
    </xdr:to>
    <xdr:sp macro="" textlink="">
      <xdr:nvSpPr>
        <xdr:cNvPr id="16154114" name="Text Box 3">
          <a:extLst>
            <a:ext uri="{FF2B5EF4-FFF2-40B4-BE49-F238E27FC236}">
              <a16:creationId xmlns:a16="http://schemas.microsoft.com/office/drawing/2014/main" id="{14FF8738-9E29-4500-B916-D8383E9D66B8}"/>
            </a:ext>
          </a:extLst>
        </xdr:cNvPr>
        <xdr:cNvSpPr txBox="1">
          <a:spLocks noChangeArrowheads="1"/>
        </xdr:cNvSpPr>
      </xdr:nvSpPr>
      <xdr:spPr bwMode="auto">
        <a:xfrm>
          <a:off x="39624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15" name="Text Box 3">
          <a:extLst>
            <a:ext uri="{FF2B5EF4-FFF2-40B4-BE49-F238E27FC236}">
              <a16:creationId xmlns:a16="http://schemas.microsoft.com/office/drawing/2014/main" id="{774BD5C9-005E-44E9-80E8-B2F451B5074C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16" name="Text Box 3">
          <a:extLst>
            <a:ext uri="{FF2B5EF4-FFF2-40B4-BE49-F238E27FC236}">
              <a16:creationId xmlns:a16="http://schemas.microsoft.com/office/drawing/2014/main" id="{B3F7C565-18D5-4951-9C2C-E0E5F035CE54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17" name="Text Box 3">
          <a:extLst>
            <a:ext uri="{FF2B5EF4-FFF2-40B4-BE49-F238E27FC236}">
              <a16:creationId xmlns:a16="http://schemas.microsoft.com/office/drawing/2014/main" id="{DA0CFB63-9F4B-4336-9D22-155D91E7CA2C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18" name="Text Box 3">
          <a:extLst>
            <a:ext uri="{FF2B5EF4-FFF2-40B4-BE49-F238E27FC236}">
              <a16:creationId xmlns:a16="http://schemas.microsoft.com/office/drawing/2014/main" id="{61CEF70F-0E14-4C5C-9048-4EF76015AD69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19" name="Text Box 3">
          <a:extLst>
            <a:ext uri="{FF2B5EF4-FFF2-40B4-BE49-F238E27FC236}">
              <a16:creationId xmlns:a16="http://schemas.microsoft.com/office/drawing/2014/main" id="{58BFC451-C7E6-48B2-A066-92C11B7646D3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20" name="Text Box 3">
          <a:extLst>
            <a:ext uri="{FF2B5EF4-FFF2-40B4-BE49-F238E27FC236}">
              <a16:creationId xmlns:a16="http://schemas.microsoft.com/office/drawing/2014/main" id="{33CA6EC0-FAD2-4394-A558-587471FDC357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21" name="Text Box 3">
          <a:extLst>
            <a:ext uri="{FF2B5EF4-FFF2-40B4-BE49-F238E27FC236}">
              <a16:creationId xmlns:a16="http://schemas.microsoft.com/office/drawing/2014/main" id="{D6262F05-6604-4F86-8881-34156BAB5453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22" name="Text Box 3">
          <a:extLst>
            <a:ext uri="{FF2B5EF4-FFF2-40B4-BE49-F238E27FC236}">
              <a16:creationId xmlns:a16="http://schemas.microsoft.com/office/drawing/2014/main" id="{B49FB990-7A56-4FCF-97B6-B4098DCBD139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23" name="Text Box 3">
          <a:extLst>
            <a:ext uri="{FF2B5EF4-FFF2-40B4-BE49-F238E27FC236}">
              <a16:creationId xmlns:a16="http://schemas.microsoft.com/office/drawing/2014/main" id="{DE54D288-5E9D-4DF6-904E-104DD8C60D8B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24" name="Text Box 3">
          <a:extLst>
            <a:ext uri="{FF2B5EF4-FFF2-40B4-BE49-F238E27FC236}">
              <a16:creationId xmlns:a16="http://schemas.microsoft.com/office/drawing/2014/main" id="{D8E36FB8-F032-4FBE-A1DC-89E54A9636BD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25" name="Text Box 3">
          <a:extLst>
            <a:ext uri="{FF2B5EF4-FFF2-40B4-BE49-F238E27FC236}">
              <a16:creationId xmlns:a16="http://schemas.microsoft.com/office/drawing/2014/main" id="{DEE2AAA4-358C-4D41-9743-F0F0A5DF046E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26" name="Text Box 3">
          <a:extLst>
            <a:ext uri="{FF2B5EF4-FFF2-40B4-BE49-F238E27FC236}">
              <a16:creationId xmlns:a16="http://schemas.microsoft.com/office/drawing/2014/main" id="{4E84EA65-DF2D-4B4C-91C9-492B97C26619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27" name="Text Box 3">
          <a:extLst>
            <a:ext uri="{FF2B5EF4-FFF2-40B4-BE49-F238E27FC236}">
              <a16:creationId xmlns:a16="http://schemas.microsoft.com/office/drawing/2014/main" id="{16026B76-61A6-479B-94FA-13CCBB1FBFA2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28" name="Text Box 3">
          <a:extLst>
            <a:ext uri="{FF2B5EF4-FFF2-40B4-BE49-F238E27FC236}">
              <a16:creationId xmlns:a16="http://schemas.microsoft.com/office/drawing/2014/main" id="{49F9771C-CF74-49BE-97FB-952E7EEEC748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29" name="Text Box 3">
          <a:extLst>
            <a:ext uri="{FF2B5EF4-FFF2-40B4-BE49-F238E27FC236}">
              <a16:creationId xmlns:a16="http://schemas.microsoft.com/office/drawing/2014/main" id="{08225EAC-5994-42B5-A2F7-DA9B80AF7B04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30" name="Text Box 3">
          <a:extLst>
            <a:ext uri="{FF2B5EF4-FFF2-40B4-BE49-F238E27FC236}">
              <a16:creationId xmlns:a16="http://schemas.microsoft.com/office/drawing/2014/main" id="{4DDF71EB-485D-4222-8DD8-F8C86D12FB88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31" name="Text Box 3">
          <a:extLst>
            <a:ext uri="{FF2B5EF4-FFF2-40B4-BE49-F238E27FC236}">
              <a16:creationId xmlns:a16="http://schemas.microsoft.com/office/drawing/2014/main" id="{78B0BBBA-CEA6-4049-8C61-77DA58AE5F19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32" name="Text Box 3">
          <a:extLst>
            <a:ext uri="{FF2B5EF4-FFF2-40B4-BE49-F238E27FC236}">
              <a16:creationId xmlns:a16="http://schemas.microsoft.com/office/drawing/2014/main" id="{18E77A34-7D83-4BE4-BB09-8CC4B1E1F6EC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33" name="Text Box 3">
          <a:extLst>
            <a:ext uri="{FF2B5EF4-FFF2-40B4-BE49-F238E27FC236}">
              <a16:creationId xmlns:a16="http://schemas.microsoft.com/office/drawing/2014/main" id="{2F0A258A-26C0-411A-9979-496D8D0347E7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34" name="Text Box 3">
          <a:extLst>
            <a:ext uri="{FF2B5EF4-FFF2-40B4-BE49-F238E27FC236}">
              <a16:creationId xmlns:a16="http://schemas.microsoft.com/office/drawing/2014/main" id="{381BC529-DFD3-46A1-AF17-00F8F05A75D1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35" name="Text Box 3">
          <a:extLst>
            <a:ext uri="{FF2B5EF4-FFF2-40B4-BE49-F238E27FC236}">
              <a16:creationId xmlns:a16="http://schemas.microsoft.com/office/drawing/2014/main" id="{1EDFA896-B721-49AF-B693-E0B6E7A0F2BE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36" name="Text Box 3">
          <a:extLst>
            <a:ext uri="{FF2B5EF4-FFF2-40B4-BE49-F238E27FC236}">
              <a16:creationId xmlns:a16="http://schemas.microsoft.com/office/drawing/2014/main" id="{8BFF33DB-1B88-42EA-A4E0-08ADE8C2ECD1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37" name="Text Box 3">
          <a:extLst>
            <a:ext uri="{FF2B5EF4-FFF2-40B4-BE49-F238E27FC236}">
              <a16:creationId xmlns:a16="http://schemas.microsoft.com/office/drawing/2014/main" id="{080E4DD3-7385-4750-A881-37A20D1C58D2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38" name="Text Box 3">
          <a:extLst>
            <a:ext uri="{FF2B5EF4-FFF2-40B4-BE49-F238E27FC236}">
              <a16:creationId xmlns:a16="http://schemas.microsoft.com/office/drawing/2014/main" id="{83876DBF-EB38-4126-90F5-9A967F34A4F1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39" name="Text Box 3">
          <a:extLst>
            <a:ext uri="{FF2B5EF4-FFF2-40B4-BE49-F238E27FC236}">
              <a16:creationId xmlns:a16="http://schemas.microsoft.com/office/drawing/2014/main" id="{AB3E8D47-5547-49AB-8E74-D362C036D1AD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40" name="Text Box 3">
          <a:extLst>
            <a:ext uri="{FF2B5EF4-FFF2-40B4-BE49-F238E27FC236}">
              <a16:creationId xmlns:a16="http://schemas.microsoft.com/office/drawing/2014/main" id="{69C8F836-B598-4911-8530-DD0B0043D4AB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41" name="Text Box 3">
          <a:extLst>
            <a:ext uri="{FF2B5EF4-FFF2-40B4-BE49-F238E27FC236}">
              <a16:creationId xmlns:a16="http://schemas.microsoft.com/office/drawing/2014/main" id="{7F0192A5-1BBC-4124-B35A-79C0AF218289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42" name="Text Box 3">
          <a:extLst>
            <a:ext uri="{FF2B5EF4-FFF2-40B4-BE49-F238E27FC236}">
              <a16:creationId xmlns:a16="http://schemas.microsoft.com/office/drawing/2014/main" id="{D8E194B1-4A2B-4CA8-AD26-E4DE540356B7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43" name="Text Box 3">
          <a:extLst>
            <a:ext uri="{FF2B5EF4-FFF2-40B4-BE49-F238E27FC236}">
              <a16:creationId xmlns:a16="http://schemas.microsoft.com/office/drawing/2014/main" id="{5AE1BBE7-F6DA-4A9C-8526-14CE64835845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44" name="Text Box 3">
          <a:extLst>
            <a:ext uri="{FF2B5EF4-FFF2-40B4-BE49-F238E27FC236}">
              <a16:creationId xmlns:a16="http://schemas.microsoft.com/office/drawing/2014/main" id="{826C558F-DC41-4BC9-B5E6-314E4105C09B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45" name="Text Box 3">
          <a:extLst>
            <a:ext uri="{FF2B5EF4-FFF2-40B4-BE49-F238E27FC236}">
              <a16:creationId xmlns:a16="http://schemas.microsoft.com/office/drawing/2014/main" id="{42FFE3F4-8024-4394-AA5D-03455F67286B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46" name="Text Box 3">
          <a:extLst>
            <a:ext uri="{FF2B5EF4-FFF2-40B4-BE49-F238E27FC236}">
              <a16:creationId xmlns:a16="http://schemas.microsoft.com/office/drawing/2014/main" id="{E9F7143E-6C24-41F7-8C15-3DF659E614FA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47" name="Text Box 3">
          <a:extLst>
            <a:ext uri="{FF2B5EF4-FFF2-40B4-BE49-F238E27FC236}">
              <a16:creationId xmlns:a16="http://schemas.microsoft.com/office/drawing/2014/main" id="{E927D91D-3500-463A-9784-6DFC01F63156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48" name="Text Box 3">
          <a:extLst>
            <a:ext uri="{FF2B5EF4-FFF2-40B4-BE49-F238E27FC236}">
              <a16:creationId xmlns:a16="http://schemas.microsoft.com/office/drawing/2014/main" id="{1245E1D9-3295-488B-8928-625817163673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49" name="Text Box 3">
          <a:extLst>
            <a:ext uri="{FF2B5EF4-FFF2-40B4-BE49-F238E27FC236}">
              <a16:creationId xmlns:a16="http://schemas.microsoft.com/office/drawing/2014/main" id="{5B56A51F-7F64-402D-A88B-003EBC0BEF8D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50" name="Text Box 3">
          <a:extLst>
            <a:ext uri="{FF2B5EF4-FFF2-40B4-BE49-F238E27FC236}">
              <a16:creationId xmlns:a16="http://schemas.microsoft.com/office/drawing/2014/main" id="{FDA209B4-B74B-4184-BF88-F0EE730F3839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51" name="Text Box 3">
          <a:extLst>
            <a:ext uri="{FF2B5EF4-FFF2-40B4-BE49-F238E27FC236}">
              <a16:creationId xmlns:a16="http://schemas.microsoft.com/office/drawing/2014/main" id="{DCE13978-A914-49C8-B0B0-B27CBAD3FB88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52" name="Text Box 3">
          <a:extLst>
            <a:ext uri="{FF2B5EF4-FFF2-40B4-BE49-F238E27FC236}">
              <a16:creationId xmlns:a16="http://schemas.microsoft.com/office/drawing/2014/main" id="{736982F7-CA57-43AB-95D9-71DA27B289AD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53" name="Text Box 3">
          <a:extLst>
            <a:ext uri="{FF2B5EF4-FFF2-40B4-BE49-F238E27FC236}">
              <a16:creationId xmlns:a16="http://schemas.microsoft.com/office/drawing/2014/main" id="{DA4BB2A8-83A2-43A7-8D91-069384BB2C18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54" name="Text Box 3">
          <a:extLst>
            <a:ext uri="{FF2B5EF4-FFF2-40B4-BE49-F238E27FC236}">
              <a16:creationId xmlns:a16="http://schemas.microsoft.com/office/drawing/2014/main" id="{C724BEB7-40D5-4EE1-AB74-D7556993BFFC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76200</xdr:colOff>
      <xdr:row>109</xdr:row>
      <xdr:rowOff>57150</xdr:rowOff>
    </xdr:to>
    <xdr:sp macro="" textlink="">
      <xdr:nvSpPr>
        <xdr:cNvPr id="16154155" name="Text Box 3">
          <a:extLst>
            <a:ext uri="{FF2B5EF4-FFF2-40B4-BE49-F238E27FC236}">
              <a16:creationId xmlns:a16="http://schemas.microsoft.com/office/drawing/2014/main" id="{E76D64E1-AC37-4AE6-977E-78D8932D206C}"/>
            </a:ext>
          </a:extLst>
        </xdr:cNvPr>
        <xdr:cNvSpPr txBox="1">
          <a:spLocks noChangeArrowheads="1"/>
        </xdr:cNvSpPr>
      </xdr:nvSpPr>
      <xdr:spPr bwMode="auto">
        <a:xfrm>
          <a:off x="39624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56" name="Text Box 3">
          <a:extLst>
            <a:ext uri="{FF2B5EF4-FFF2-40B4-BE49-F238E27FC236}">
              <a16:creationId xmlns:a16="http://schemas.microsoft.com/office/drawing/2014/main" id="{2066E060-471B-4FC0-A7FD-ACDAE56695E0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57" name="Text Box 3">
          <a:extLst>
            <a:ext uri="{FF2B5EF4-FFF2-40B4-BE49-F238E27FC236}">
              <a16:creationId xmlns:a16="http://schemas.microsoft.com/office/drawing/2014/main" id="{06728FDF-2091-4A50-9822-4570D8B9E279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58" name="Text Box 3">
          <a:extLst>
            <a:ext uri="{FF2B5EF4-FFF2-40B4-BE49-F238E27FC236}">
              <a16:creationId xmlns:a16="http://schemas.microsoft.com/office/drawing/2014/main" id="{AC820916-FEAB-4F45-81C2-153F4F85E0DF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59" name="Text Box 3">
          <a:extLst>
            <a:ext uri="{FF2B5EF4-FFF2-40B4-BE49-F238E27FC236}">
              <a16:creationId xmlns:a16="http://schemas.microsoft.com/office/drawing/2014/main" id="{344F2B16-E5A8-494D-B687-D4F9E187C524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60" name="Text Box 3">
          <a:extLst>
            <a:ext uri="{FF2B5EF4-FFF2-40B4-BE49-F238E27FC236}">
              <a16:creationId xmlns:a16="http://schemas.microsoft.com/office/drawing/2014/main" id="{0690147C-C038-47F4-A66C-CB1569D4AB9A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61" name="Text Box 3">
          <a:extLst>
            <a:ext uri="{FF2B5EF4-FFF2-40B4-BE49-F238E27FC236}">
              <a16:creationId xmlns:a16="http://schemas.microsoft.com/office/drawing/2014/main" id="{2CE835EF-5DC0-4105-91AA-0C81E34C43E1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62" name="Text Box 3">
          <a:extLst>
            <a:ext uri="{FF2B5EF4-FFF2-40B4-BE49-F238E27FC236}">
              <a16:creationId xmlns:a16="http://schemas.microsoft.com/office/drawing/2014/main" id="{EE604410-B3B6-4FB3-A7A6-A24753B84D9F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63" name="Text Box 3">
          <a:extLst>
            <a:ext uri="{FF2B5EF4-FFF2-40B4-BE49-F238E27FC236}">
              <a16:creationId xmlns:a16="http://schemas.microsoft.com/office/drawing/2014/main" id="{9439D85B-A940-4DB4-963F-3DC8E30DB5BF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64" name="Text Box 3">
          <a:extLst>
            <a:ext uri="{FF2B5EF4-FFF2-40B4-BE49-F238E27FC236}">
              <a16:creationId xmlns:a16="http://schemas.microsoft.com/office/drawing/2014/main" id="{0201E3A8-3F0B-4F8A-B92B-CAA6B48EF4DE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65" name="Text Box 3">
          <a:extLst>
            <a:ext uri="{FF2B5EF4-FFF2-40B4-BE49-F238E27FC236}">
              <a16:creationId xmlns:a16="http://schemas.microsoft.com/office/drawing/2014/main" id="{EE9DD250-4AEB-4BF3-ABA6-85184F5F71FC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66" name="Text Box 3">
          <a:extLst>
            <a:ext uri="{FF2B5EF4-FFF2-40B4-BE49-F238E27FC236}">
              <a16:creationId xmlns:a16="http://schemas.microsoft.com/office/drawing/2014/main" id="{12FCBF60-AD15-4C3A-B4A4-657D5F274724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67" name="Text Box 3">
          <a:extLst>
            <a:ext uri="{FF2B5EF4-FFF2-40B4-BE49-F238E27FC236}">
              <a16:creationId xmlns:a16="http://schemas.microsoft.com/office/drawing/2014/main" id="{938F1868-5907-4C42-8C23-16454C79FD3D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68" name="Text Box 3">
          <a:extLst>
            <a:ext uri="{FF2B5EF4-FFF2-40B4-BE49-F238E27FC236}">
              <a16:creationId xmlns:a16="http://schemas.microsoft.com/office/drawing/2014/main" id="{2A114F36-B49E-437B-827E-F50B03D5D142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69" name="Text Box 3">
          <a:extLst>
            <a:ext uri="{FF2B5EF4-FFF2-40B4-BE49-F238E27FC236}">
              <a16:creationId xmlns:a16="http://schemas.microsoft.com/office/drawing/2014/main" id="{AB947FD7-905E-45A4-B869-CECE72B371F3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70" name="Text Box 3">
          <a:extLst>
            <a:ext uri="{FF2B5EF4-FFF2-40B4-BE49-F238E27FC236}">
              <a16:creationId xmlns:a16="http://schemas.microsoft.com/office/drawing/2014/main" id="{72746811-F407-4369-867A-E156054F9226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71" name="Text Box 3">
          <a:extLst>
            <a:ext uri="{FF2B5EF4-FFF2-40B4-BE49-F238E27FC236}">
              <a16:creationId xmlns:a16="http://schemas.microsoft.com/office/drawing/2014/main" id="{DEC9F902-5DF9-4EF7-A1C4-D03ECCA10865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72" name="Text Box 3">
          <a:extLst>
            <a:ext uri="{FF2B5EF4-FFF2-40B4-BE49-F238E27FC236}">
              <a16:creationId xmlns:a16="http://schemas.microsoft.com/office/drawing/2014/main" id="{DEDA5AC2-0472-411A-9B3B-0AD7DABB0BEE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73" name="Text Box 3">
          <a:extLst>
            <a:ext uri="{FF2B5EF4-FFF2-40B4-BE49-F238E27FC236}">
              <a16:creationId xmlns:a16="http://schemas.microsoft.com/office/drawing/2014/main" id="{821A17D0-1D75-4260-AB65-9FD462AC6303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74" name="Text Box 3">
          <a:extLst>
            <a:ext uri="{FF2B5EF4-FFF2-40B4-BE49-F238E27FC236}">
              <a16:creationId xmlns:a16="http://schemas.microsoft.com/office/drawing/2014/main" id="{04E5C985-3D61-4468-A9E4-9BBA4D730C86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75" name="Text Box 3">
          <a:extLst>
            <a:ext uri="{FF2B5EF4-FFF2-40B4-BE49-F238E27FC236}">
              <a16:creationId xmlns:a16="http://schemas.microsoft.com/office/drawing/2014/main" id="{0223733D-C99B-4DDC-8F7E-893C9B750B96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76" name="Text Box 3">
          <a:extLst>
            <a:ext uri="{FF2B5EF4-FFF2-40B4-BE49-F238E27FC236}">
              <a16:creationId xmlns:a16="http://schemas.microsoft.com/office/drawing/2014/main" id="{95350C04-BF2D-4979-AB3A-50C2DC23C68C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77" name="Text Box 3">
          <a:extLst>
            <a:ext uri="{FF2B5EF4-FFF2-40B4-BE49-F238E27FC236}">
              <a16:creationId xmlns:a16="http://schemas.microsoft.com/office/drawing/2014/main" id="{F848B03C-61E1-4B43-A9FC-ABF86137D530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78" name="Text Box 3">
          <a:extLst>
            <a:ext uri="{FF2B5EF4-FFF2-40B4-BE49-F238E27FC236}">
              <a16:creationId xmlns:a16="http://schemas.microsoft.com/office/drawing/2014/main" id="{C4E41185-9EC8-43F7-963D-6528E207CD2D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79" name="Text Box 3">
          <a:extLst>
            <a:ext uri="{FF2B5EF4-FFF2-40B4-BE49-F238E27FC236}">
              <a16:creationId xmlns:a16="http://schemas.microsoft.com/office/drawing/2014/main" id="{156F5F9B-C9D8-4A8C-957F-35C41922747C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80" name="Text Box 3">
          <a:extLst>
            <a:ext uri="{FF2B5EF4-FFF2-40B4-BE49-F238E27FC236}">
              <a16:creationId xmlns:a16="http://schemas.microsoft.com/office/drawing/2014/main" id="{8624E862-C527-427B-8EF3-5C7F8F18ADEF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81" name="Text Box 3">
          <a:extLst>
            <a:ext uri="{FF2B5EF4-FFF2-40B4-BE49-F238E27FC236}">
              <a16:creationId xmlns:a16="http://schemas.microsoft.com/office/drawing/2014/main" id="{EEDAD34D-42F1-4002-A5D6-F63F69F38C8C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82" name="Text Box 3">
          <a:extLst>
            <a:ext uri="{FF2B5EF4-FFF2-40B4-BE49-F238E27FC236}">
              <a16:creationId xmlns:a16="http://schemas.microsoft.com/office/drawing/2014/main" id="{465665A7-FA6D-44FE-95E0-D2A89C01636B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83" name="Text Box 3">
          <a:extLst>
            <a:ext uri="{FF2B5EF4-FFF2-40B4-BE49-F238E27FC236}">
              <a16:creationId xmlns:a16="http://schemas.microsoft.com/office/drawing/2014/main" id="{A32DC974-5CF3-49C1-AD96-93BF88C196E1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84" name="Text Box 3">
          <a:extLst>
            <a:ext uri="{FF2B5EF4-FFF2-40B4-BE49-F238E27FC236}">
              <a16:creationId xmlns:a16="http://schemas.microsoft.com/office/drawing/2014/main" id="{9BBF1E47-AA01-4DFB-A23D-E78415A217ED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85" name="Text Box 3">
          <a:extLst>
            <a:ext uri="{FF2B5EF4-FFF2-40B4-BE49-F238E27FC236}">
              <a16:creationId xmlns:a16="http://schemas.microsoft.com/office/drawing/2014/main" id="{A9223902-07FC-4904-BB16-012AE556BB86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86" name="Text Box 3">
          <a:extLst>
            <a:ext uri="{FF2B5EF4-FFF2-40B4-BE49-F238E27FC236}">
              <a16:creationId xmlns:a16="http://schemas.microsoft.com/office/drawing/2014/main" id="{97DCFC74-035B-48DE-B5BE-1572676416AF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87" name="Text Box 3">
          <a:extLst>
            <a:ext uri="{FF2B5EF4-FFF2-40B4-BE49-F238E27FC236}">
              <a16:creationId xmlns:a16="http://schemas.microsoft.com/office/drawing/2014/main" id="{E8A114E0-8C82-44F3-803E-39932D9DE13A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88" name="Text Box 3">
          <a:extLst>
            <a:ext uri="{FF2B5EF4-FFF2-40B4-BE49-F238E27FC236}">
              <a16:creationId xmlns:a16="http://schemas.microsoft.com/office/drawing/2014/main" id="{72C4F038-0600-4318-AB87-A1AA2084F9B6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89" name="Text Box 3">
          <a:extLst>
            <a:ext uri="{FF2B5EF4-FFF2-40B4-BE49-F238E27FC236}">
              <a16:creationId xmlns:a16="http://schemas.microsoft.com/office/drawing/2014/main" id="{8CD533B4-56F8-4251-BE3F-2A334612A727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90" name="Text Box 3">
          <a:extLst>
            <a:ext uri="{FF2B5EF4-FFF2-40B4-BE49-F238E27FC236}">
              <a16:creationId xmlns:a16="http://schemas.microsoft.com/office/drawing/2014/main" id="{F038A581-BE6A-4F1E-9A10-09CBC48B4DB0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91" name="Text Box 3">
          <a:extLst>
            <a:ext uri="{FF2B5EF4-FFF2-40B4-BE49-F238E27FC236}">
              <a16:creationId xmlns:a16="http://schemas.microsoft.com/office/drawing/2014/main" id="{3509F723-97B6-4F25-9D59-AA708855E72A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92" name="Text Box 3">
          <a:extLst>
            <a:ext uri="{FF2B5EF4-FFF2-40B4-BE49-F238E27FC236}">
              <a16:creationId xmlns:a16="http://schemas.microsoft.com/office/drawing/2014/main" id="{995CCBD0-D28D-4527-977A-2717DB00DFF0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93" name="Text Box 3">
          <a:extLst>
            <a:ext uri="{FF2B5EF4-FFF2-40B4-BE49-F238E27FC236}">
              <a16:creationId xmlns:a16="http://schemas.microsoft.com/office/drawing/2014/main" id="{DD7C6120-E34A-410F-A036-E9CC89CC011B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94" name="Text Box 3">
          <a:extLst>
            <a:ext uri="{FF2B5EF4-FFF2-40B4-BE49-F238E27FC236}">
              <a16:creationId xmlns:a16="http://schemas.microsoft.com/office/drawing/2014/main" id="{84E11151-8F00-4355-AB71-825E6ABD0858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95" name="Text Box 3">
          <a:extLst>
            <a:ext uri="{FF2B5EF4-FFF2-40B4-BE49-F238E27FC236}">
              <a16:creationId xmlns:a16="http://schemas.microsoft.com/office/drawing/2014/main" id="{18C8DBDF-065F-43AB-AD83-0559E952DA09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196" name="Text Box 3">
          <a:extLst>
            <a:ext uri="{FF2B5EF4-FFF2-40B4-BE49-F238E27FC236}">
              <a16:creationId xmlns:a16="http://schemas.microsoft.com/office/drawing/2014/main" id="{ECB0FC6D-87BC-4E00-B061-3C4D3BA40CE4}"/>
            </a:ext>
          </a:extLst>
        </xdr:cNvPr>
        <xdr:cNvSpPr txBox="1">
          <a:spLocks noChangeArrowheads="1"/>
        </xdr:cNvSpPr>
      </xdr:nvSpPr>
      <xdr:spPr bwMode="auto">
        <a:xfrm>
          <a:off x="4791075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197" name="Text Box 3">
          <a:extLst>
            <a:ext uri="{FF2B5EF4-FFF2-40B4-BE49-F238E27FC236}">
              <a16:creationId xmlns:a16="http://schemas.microsoft.com/office/drawing/2014/main" id="{062E278F-F98F-45DE-BF9F-B89FE9F724D5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198" name="Text Box 3">
          <a:extLst>
            <a:ext uri="{FF2B5EF4-FFF2-40B4-BE49-F238E27FC236}">
              <a16:creationId xmlns:a16="http://schemas.microsoft.com/office/drawing/2014/main" id="{ADD551CD-85B0-41F3-AEA6-734B822F4D44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199" name="Text Box 3">
          <a:extLst>
            <a:ext uri="{FF2B5EF4-FFF2-40B4-BE49-F238E27FC236}">
              <a16:creationId xmlns:a16="http://schemas.microsoft.com/office/drawing/2014/main" id="{C6281798-C3CC-47CC-8511-71F9F54B9F11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00" name="Text Box 3">
          <a:extLst>
            <a:ext uri="{FF2B5EF4-FFF2-40B4-BE49-F238E27FC236}">
              <a16:creationId xmlns:a16="http://schemas.microsoft.com/office/drawing/2014/main" id="{470A04E1-8998-43DF-951F-BE723ECBD1BE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01" name="Text Box 3">
          <a:extLst>
            <a:ext uri="{FF2B5EF4-FFF2-40B4-BE49-F238E27FC236}">
              <a16:creationId xmlns:a16="http://schemas.microsoft.com/office/drawing/2014/main" id="{AA96709E-495A-49D3-99B3-662C4A1C5E27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02" name="Text Box 3">
          <a:extLst>
            <a:ext uri="{FF2B5EF4-FFF2-40B4-BE49-F238E27FC236}">
              <a16:creationId xmlns:a16="http://schemas.microsoft.com/office/drawing/2014/main" id="{5CD8C810-F285-4807-ACDD-1423E6DA998A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03" name="Text Box 3">
          <a:extLst>
            <a:ext uri="{FF2B5EF4-FFF2-40B4-BE49-F238E27FC236}">
              <a16:creationId xmlns:a16="http://schemas.microsoft.com/office/drawing/2014/main" id="{DD26FA06-9B13-4874-A471-58369372BCA8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04" name="Text Box 3">
          <a:extLst>
            <a:ext uri="{FF2B5EF4-FFF2-40B4-BE49-F238E27FC236}">
              <a16:creationId xmlns:a16="http://schemas.microsoft.com/office/drawing/2014/main" id="{AE6FA3E9-D887-4B52-B1B6-5626898EFE1D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05" name="Text Box 3">
          <a:extLst>
            <a:ext uri="{FF2B5EF4-FFF2-40B4-BE49-F238E27FC236}">
              <a16:creationId xmlns:a16="http://schemas.microsoft.com/office/drawing/2014/main" id="{E04868BE-7697-4741-9629-70F83F3C68A3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06" name="Text Box 3">
          <a:extLst>
            <a:ext uri="{FF2B5EF4-FFF2-40B4-BE49-F238E27FC236}">
              <a16:creationId xmlns:a16="http://schemas.microsoft.com/office/drawing/2014/main" id="{4894FA2B-0598-4AE8-8742-8164C343F50E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07" name="Text Box 3">
          <a:extLst>
            <a:ext uri="{FF2B5EF4-FFF2-40B4-BE49-F238E27FC236}">
              <a16:creationId xmlns:a16="http://schemas.microsoft.com/office/drawing/2014/main" id="{36B8CD3F-0853-4DDE-B223-C3DB0429F0C5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08" name="Text Box 3">
          <a:extLst>
            <a:ext uri="{FF2B5EF4-FFF2-40B4-BE49-F238E27FC236}">
              <a16:creationId xmlns:a16="http://schemas.microsoft.com/office/drawing/2014/main" id="{A836D25C-EC6C-412B-81F7-975E12302F4D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09" name="Text Box 3">
          <a:extLst>
            <a:ext uri="{FF2B5EF4-FFF2-40B4-BE49-F238E27FC236}">
              <a16:creationId xmlns:a16="http://schemas.microsoft.com/office/drawing/2014/main" id="{9E7C408E-653C-4981-B84C-5D3CB10A5E42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10" name="Text Box 3">
          <a:extLst>
            <a:ext uri="{FF2B5EF4-FFF2-40B4-BE49-F238E27FC236}">
              <a16:creationId xmlns:a16="http://schemas.microsoft.com/office/drawing/2014/main" id="{E6F57CCE-9D7C-4C28-A229-1B70AE52C3ED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11" name="Text Box 3">
          <a:extLst>
            <a:ext uri="{FF2B5EF4-FFF2-40B4-BE49-F238E27FC236}">
              <a16:creationId xmlns:a16="http://schemas.microsoft.com/office/drawing/2014/main" id="{9C50F376-3C31-4942-A3F6-D595EC0396EB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12" name="Text Box 3">
          <a:extLst>
            <a:ext uri="{FF2B5EF4-FFF2-40B4-BE49-F238E27FC236}">
              <a16:creationId xmlns:a16="http://schemas.microsoft.com/office/drawing/2014/main" id="{952746D4-956B-4EE7-B7BF-FBB734650602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13" name="Text Box 3">
          <a:extLst>
            <a:ext uri="{FF2B5EF4-FFF2-40B4-BE49-F238E27FC236}">
              <a16:creationId xmlns:a16="http://schemas.microsoft.com/office/drawing/2014/main" id="{C6914409-52D0-4DA9-9788-CA1982F61CC5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14" name="Text Box 3">
          <a:extLst>
            <a:ext uri="{FF2B5EF4-FFF2-40B4-BE49-F238E27FC236}">
              <a16:creationId xmlns:a16="http://schemas.microsoft.com/office/drawing/2014/main" id="{BD077736-D1F2-4DD0-9299-23E612A01681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15" name="Text Box 3">
          <a:extLst>
            <a:ext uri="{FF2B5EF4-FFF2-40B4-BE49-F238E27FC236}">
              <a16:creationId xmlns:a16="http://schemas.microsoft.com/office/drawing/2014/main" id="{C2980262-0961-4CE1-8AAA-34968856EB11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16" name="Text Box 3">
          <a:extLst>
            <a:ext uri="{FF2B5EF4-FFF2-40B4-BE49-F238E27FC236}">
              <a16:creationId xmlns:a16="http://schemas.microsoft.com/office/drawing/2014/main" id="{0D4B039A-A6BA-481C-AA72-79805A7FEA1B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17" name="Text Box 3">
          <a:extLst>
            <a:ext uri="{FF2B5EF4-FFF2-40B4-BE49-F238E27FC236}">
              <a16:creationId xmlns:a16="http://schemas.microsoft.com/office/drawing/2014/main" id="{7DC730A5-E7E4-422F-9608-5C3EF22F1916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18" name="Text Box 3">
          <a:extLst>
            <a:ext uri="{FF2B5EF4-FFF2-40B4-BE49-F238E27FC236}">
              <a16:creationId xmlns:a16="http://schemas.microsoft.com/office/drawing/2014/main" id="{B8B7BA23-2963-47BF-A716-AF49A9934569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19" name="Text Box 3">
          <a:extLst>
            <a:ext uri="{FF2B5EF4-FFF2-40B4-BE49-F238E27FC236}">
              <a16:creationId xmlns:a16="http://schemas.microsoft.com/office/drawing/2014/main" id="{DD083D7E-921F-4A90-841E-4B5C8D5A7393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20" name="Text Box 3">
          <a:extLst>
            <a:ext uri="{FF2B5EF4-FFF2-40B4-BE49-F238E27FC236}">
              <a16:creationId xmlns:a16="http://schemas.microsoft.com/office/drawing/2014/main" id="{7428BA6B-1EE9-4F62-846A-CC4D152317BF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21" name="Text Box 3">
          <a:extLst>
            <a:ext uri="{FF2B5EF4-FFF2-40B4-BE49-F238E27FC236}">
              <a16:creationId xmlns:a16="http://schemas.microsoft.com/office/drawing/2014/main" id="{99E54EEA-079C-463E-AC29-D10B4368A1D7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22" name="Text Box 3">
          <a:extLst>
            <a:ext uri="{FF2B5EF4-FFF2-40B4-BE49-F238E27FC236}">
              <a16:creationId xmlns:a16="http://schemas.microsoft.com/office/drawing/2014/main" id="{08F6A06D-C7CE-432C-96DE-EFF54C58B949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23" name="Text Box 3">
          <a:extLst>
            <a:ext uri="{FF2B5EF4-FFF2-40B4-BE49-F238E27FC236}">
              <a16:creationId xmlns:a16="http://schemas.microsoft.com/office/drawing/2014/main" id="{30F34D8E-806B-4196-A85B-51B7D5A5F460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24" name="Text Box 3">
          <a:extLst>
            <a:ext uri="{FF2B5EF4-FFF2-40B4-BE49-F238E27FC236}">
              <a16:creationId xmlns:a16="http://schemas.microsoft.com/office/drawing/2014/main" id="{73F8595E-4523-4BD2-975E-51C132D7BF8A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25" name="Text Box 3">
          <a:extLst>
            <a:ext uri="{FF2B5EF4-FFF2-40B4-BE49-F238E27FC236}">
              <a16:creationId xmlns:a16="http://schemas.microsoft.com/office/drawing/2014/main" id="{D29E5C95-BC4A-4A51-B6B1-B86E2508F48F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26" name="Text Box 3">
          <a:extLst>
            <a:ext uri="{FF2B5EF4-FFF2-40B4-BE49-F238E27FC236}">
              <a16:creationId xmlns:a16="http://schemas.microsoft.com/office/drawing/2014/main" id="{BF158564-46A6-4CBF-8020-6D2CB240B749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27" name="Text Box 3">
          <a:extLst>
            <a:ext uri="{FF2B5EF4-FFF2-40B4-BE49-F238E27FC236}">
              <a16:creationId xmlns:a16="http://schemas.microsoft.com/office/drawing/2014/main" id="{FF24E484-7E97-42C9-BEE3-91B277D5BB3D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28" name="Text Box 3">
          <a:extLst>
            <a:ext uri="{FF2B5EF4-FFF2-40B4-BE49-F238E27FC236}">
              <a16:creationId xmlns:a16="http://schemas.microsoft.com/office/drawing/2014/main" id="{34629C10-011C-4D01-927D-194CB7B60A01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29" name="Text Box 3">
          <a:extLst>
            <a:ext uri="{FF2B5EF4-FFF2-40B4-BE49-F238E27FC236}">
              <a16:creationId xmlns:a16="http://schemas.microsoft.com/office/drawing/2014/main" id="{344A4CF5-DCF6-4D5F-9211-B0EC51DA5DED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30" name="Text Box 3">
          <a:extLst>
            <a:ext uri="{FF2B5EF4-FFF2-40B4-BE49-F238E27FC236}">
              <a16:creationId xmlns:a16="http://schemas.microsoft.com/office/drawing/2014/main" id="{A09D9CD6-E999-4E33-B302-2F07D35E1CD7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31" name="Text Box 3">
          <a:extLst>
            <a:ext uri="{FF2B5EF4-FFF2-40B4-BE49-F238E27FC236}">
              <a16:creationId xmlns:a16="http://schemas.microsoft.com/office/drawing/2014/main" id="{EC934EB7-6047-4AC3-AFB8-7F9F39387F86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32" name="Text Box 3">
          <a:extLst>
            <a:ext uri="{FF2B5EF4-FFF2-40B4-BE49-F238E27FC236}">
              <a16:creationId xmlns:a16="http://schemas.microsoft.com/office/drawing/2014/main" id="{E7F82408-2CE5-4F8E-8EFA-DC5C255E3C78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33" name="Text Box 3">
          <a:extLst>
            <a:ext uri="{FF2B5EF4-FFF2-40B4-BE49-F238E27FC236}">
              <a16:creationId xmlns:a16="http://schemas.microsoft.com/office/drawing/2014/main" id="{6E1B7F9E-12A4-40B3-99FD-846014EF4C9E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34" name="Text Box 3">
          <a:extLst>
            <a:ext uri="{FF2B5EF4-FFF2-40B4-BE49-F238E27FC236}">
              <a16:creationId xmlns:a16="http://schemas.microsoft.com/office/drawing/2014/main" id="{3A1B9957-9214-4B18-B83E-E25F62F1DFF3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35" name="Text Box 3">
          <a:extLst>
            <a:ext uri="{FF2B5EF4-FFF2-40B4-BE49-F238E27FC236}">
              <a16:creationId xmlns:a16="http://schemas.microsoft.com/office/drawing/2014/main" id="{2D0384E7-DA34-4445-9D4F-2D52A4D613EC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36" name="Text Box 3">
          <a:extLst>
            <a:ext uri="{FF2B5EF4-FFF2-40B4-BE49-F238E27FC236}">
              <a16:creationId xmlns:a16="http://schemas.microsoft.com/office/drawing/2014/main" id="{43DAD8E7-BF94-437A-9383-FAD8F45293E0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37" name="Text Box 3">
          <a:extLst>
            <a:ext uri="{FF2B5EF4-FFF2-40B4-BE49-F238E27FC236}">
              <a16:creationId xmlns:a16="http://schemas.microsoft.com/office/drawing/2014/main" id="{C3E8FEC9-C3D6-4674-A2B5-9451FF031314}"/>
            </a:ext>
          </a:extLst>
        </xdr:cNvPr>
        <xdr:cNvSpPr txBox="1">
          <a:spLocks noChangeArrowheads="1"/>
        </xdr:cNvSpPr>
      </xdr:nvSpPr>
      <xdr:spPr bwMode="auto">
        <a:xfrm>
          <a:off x="4791075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38" name="Text Box 3">
          <a:extLst>
            <a:ext uri="{FF2B5EF4-FFF2-40B4-BE49-F238E27FC236}">
              <a16:creationId xmlns:a16="http://schemas.microsoft.com/office/drawing/2014/main" id="{7FA31AD7-72B4-4BCB-A877-07EEFBB77DF7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39" name="Text Box 3">
          <a:extLst>
            <a:ext uri="{FF2B5EF4-FFF2-40B4-BE49-F238E27FC236}">
              <a16:creationId xmlns:a16="http://schemas.microsoft.com/office/drawing/2014/main" id="{5ADB0585-FE9C-4114-A992-5FF263E8636B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40" name="Text Box 3">
          <a:extLst>
            <a:ext uri="{FF2B5EF4-FFF2-40B4-BE49-F238E27FC236}">
              <a16:creationId xmlns:a16="http://schemas.microsoft.com/office/drawing/2014/main" id="{14E0C43A-4ABD-4C0D-9CAA-99266F033FAE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41" name="Text Box 3">
          <a:extLst>
            <a:ext uri="{FF2B5EF4-FFF2-40B4-BE49-F238E27FC236}">
              <a16:creationId xmlns:a16="http://schemas.microsoft.com/office/drawing/2014/main" id="{D7EC68BD-0F39-4DA7-A46D-97D7E8F51E0E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42" name="Text Box 3">
          <a:extLst>
            <a:ext uri="{FF2B5EF4-FFF2-40B4-BE49-F238E27FC236}">
              <a16:creationId xmlns:a16="http://schemas.microsoft.com/office/drawing/2014/main" id="{36C3C51B-6031-472F-BF18-3E74AEAA5F0D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43" name="Text Box 3">
          <a:extLst>
            <a:ext uri="{FF2B5EF4-FFF2-40B4-BE49-F238E27FC236}">
              <a16:creationId xmlns:a16="http://schemas.microsoft.com/office/drawing/2014/main" id="{45BEBF40-F721-4C90-8C12-66BF7315FF5D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44" name="Text Box 3">
          <a:extLst>
            <a:ext uri="{FF2B5EF4-FFF2-40B4-BE49-F238E27FC236}">
              <a16:creationId xmlns:a16="http://schemas.microsoft.com/office/drawing/2014/main" id="{5FC5D3EE-94BB-442C-8525-53F6C328236B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45" name="Text Box 3">
          <a:extLst>
            <a:ext uri="{FF2B5EF4-FFF2-40B4-BE49-F238E27FC236}">
              <a16:creationId xmlns:a16="http://schemas.microsoft.com/office/drawing/2014/main" id="{18B135FC-6BF0-449D-BF59-3053AF10580B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46" name="Text Box 3">
          <a:extLst>
            <a:ext uri="{FF2B5EF4-FFF2-40B4-BE49-F238E27FC236}">
              <a16:creationId xmlns:a16="http://schemas.microsoft.com/office/drawing/2014/main" id="{820DEECA-27F1-41CF-8991-B5DDB5D16DBD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47" name="Text Box 3">
          <a:extLst>
            <a:ext uri="{FF2B5EF4-FFF2-40B4-BE49-F238E27FC236}">
              <a16:creationId xmlns:a16="http://schemas.microsoft.com/office/drawing/2014/main" id="{5AAEE46B-0462-4837-BD97-98A9A9B90AE2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48" name="Text Box 3">
          <a:extLst>
            <a:ext uri="{FF2B5EF4-FFF2-40B4-BE49-F238E27FC236}">
              <a16:creationId xmlns:a16="http://schemas.microsoft.com/office/drawing/2014/main" id="{E4E29430-E55C-4019-AF95-30FFAEE41480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49" name="Text Box 3">
          <a:extLst>
            <a:ext uri="{FF2B5EF4-FFF2-40B4-BE49-F238E27FC236}">
              <a16:creationId xmlns:a16="http://schemas.microsoft.com/office/drawing/2014/main" id="{250027A7-130B-49C2-BF6C-FA1E18A77E35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50" name="Text Box 3">
          <a:extLst>
            <a:ext uri="{FF2B5EF4-FFF2-40B4-BE49-F238E27FC236}">
              <a16:creationId xmlns:a16="http://schemas.microsoft.com/office/drawing/2014/main" id="{8F827139-8747-4460-97A8-78CDEDA65F3E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51" name="Text Box 3">
          <a:extLst>
            <a:ext uri="{FF2B5EF4-FFF2-40B4-BE49-F238E27FC236}">
              <a16:creationId xmlns:a16="http://schemas.microsoft.com/office/drawing/2014/main" id="{A17279AC-B83C-414B-AE76-EC25D1696C17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52" name="Text Box 3">
          <a:extLst>
            <a:ext uri="{FF2B5EF4-FFF2-40B4-BE49-F238E27FC236}">
              <a16:creationId xmlns:a16="http://schemas.microsoft.com/office/drawing/2014/main" id="{3E0ACDEB-C475-4573-9403-26D3A872E53E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53" name="Text Box 3">
          <a:extLst>
            <a:ext uri="{FF2B5EF4-FFF2-40B4-BE49-F238E27FC236}">
              <a16:creationId xmlns:a16="http://schemas.microsoft.com/office/drawing/2014/main" id="{1150EC8F-D359-41B8-9CA0-80710C0063E3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54" name="Text Box 3">
          <a:extLst>
            <a:ext uri="{FF2B5EF4-FFF2-40B4-BE49-F238E27FC236}">
              <a16:creationId xmlns:a16="http://schemas.microsoft.com/office/drawing/2014/main" id="{42D474A8-918F-4B1F-8DC4-E110DC4C162C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55" name="Text Box 3">
          <a:extLst>
            <a:ext uri="{FF2B5EF4-FFF2-40B4-BE49-F238E27FC236}">
              <a16:creationId xmlns:a16="http://schemas.microsoft.com/office/drawing/2014/main" id="{002BCF7D-EA08-428F-A252-ACE9DB2B873C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56" name="Text Box 3">
          <a:extLst>
            <a:ext uri="{FF2B5EF4-FFF2-40B4-BE49-F238E27FC236}">
              <a16:creationId xmlns:a16="http://schemas.microsoft.com/office/drawing/2014/main" id="{0BA3C9B6-D861-43FB-975E-918883C3475A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57" name="Text Box 3">
          <a:extLst>
            <a:ext uri="{FF2B5EF4-FFF2-40B4-BE49-F238E27FC236}">
              <a16:creationId xmlns:a16="http://schemas.microsoft.com/office/drawing/2014/main" id="{99AEB5C4-4EC5-4EC1-B936-BC927751844C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58" name="Text Box 3">
          <a:extLst>
            <a:ext uri="{FF2B5EF4-FFF2-40B4-BE49-F238E27FC236}">
              <a16:creationId xmlns:a16="http://schemas.microsoft.com/office/drawing/2014/main" id="{672E883B-083B-4991-BD0A-9D2BCCD0695F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59" name="Text Box 3">
          <a:extLst>
            <a:ext uri="{FF2B5EF4-FFF2-40B4-BE49-F238E27FC236}">
              <a16:creationId xmlns:a16="http://schemas.microsoft.com/office/drawing/2014/main" id="{9ADAE7E9-6083-4FC7-91F1-D5C3583880BB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60" name="Text Box 3">
          <a:extLst>
            <a:ext uri="{FF2B5EF4-FFF2-40B4-BE49-F238E27FC236}">
              <a16:creationId xmlns:a16="http://schemas.microsoft.com/office/drawing/2014/main" id="{E8662004-D173-49E2-A59D-ED250CBCDA2D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61" name="Text Box 3">
          <a:extLst>
            <a:ext uri="{FF2B5EF4-FFF2-40B4-BE49-F238E27FC236}">
              <a16:creationId xmlns:a16="http://schemas.microsoft.com/office/drawing/2014/main" id="{70F883A9-4DD3-485E-B754-F54564272609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62" name="Text Box 3">
          <a:extLst>
            <a:ext uri="{FF2B5EF4-FFF2-40B4-BE49-F238E27FC236}">
              <a16:creationId xmlns:a16="http://schemas.microsoft.com/office/drawing/2014/main" id="{1A332670-3749-438B-911E-45737423891F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63" name="Text Box 3">
          <a:extLst>
            <a:ext uri="{FF2B5EF4-FFF2-40B4-BE49-F238E27FC236}">
              <a16:creationId xmlns:a16="http://schemas.microsoft.com/office/drawing/2014/main" id="{77E0EC3E-F974-42F7-8FBC-9CF52AE9B45B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64" name="Text Box 3">
          <a:extLst>
            <a:ext uri="{FF2B5EF4-FFF2-40B4-BE49-F238E27FC236}">
              <a16:creationId xmlns:a16="http://schemas.microsoft.com/office/drawing/2014/main" id="{2AD571B6-6559-4DAB-9638-2E41A9CB1D6D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65" name="Text Box 3">
          <a:extLst>
            <a:ext uri="{FF2B5EF4-FFF2-40B4-BE49-F238E27FC236}">
              <a16:creationId xmlns:a16="http://schemas.microsoft.com/office/drawing/2014/main" id="{7651B08D-2699-4B72-B315-ABBD3BF00B49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66" name="Text Box 3">
          <a:extLst>
            <a:ext uri="{FF2B5EF4-FFF2-40B4-BE49-F238E27FC236}">
              <a16:creationId xmlns:a16="http://schemas.microsoft.com/office/drawing/2014/main" id="{300CA376-F7FF-4B80-B0C2-AE27F68D0F8E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67" name="Text Box 3">
          <a:extLst>
            <a:ext uri="{FF2B5EF4-FFF2-40B4-BE49-F238E27FC236}">
              <a16:creationId xmlns:a16="http://schemas.microsoft.com/office/drawing/2014/main" id="{9D3015DD-6C69-4DBE-8F78-4D04742F3BC4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68" name="Text Box 3">
          <a:extLst>
            <a:ext uri="{FF2B5EF4-FFF2-40B4-BE49-F238E27FC236}">
              <a16:creationId xmlns:a16="http://schemas.microsoft.com/office/drawing/2014/main" id="{9676B3B8-CBE3-43D5-90E9-661E69B29A9D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69" name="Text Box 3">
          <a:extLst>
            <a:ext uri="{FF2B5EF4-FFF2-40B4-BE49-F238E27FC236}">
              <a16:creationId xmlns:a16="http://schemas.microsoft.com/office/drawing/2014/main" id="{3AC9B4D1-A32D-4CEC-9BA8-0C06A715921C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70" name="Text Box 3">
          <a:extLst>
            <a:ext uri="{FF2B5EF4-FFF2-40B4-BE49-F238E27FC236}">
              <a16:creationId xmlns:a16="http://schemas.microsoft.com/office/drawing/2014/main" id="{4B122DE4-62AB-4B49-BBAD-2702A6857DEE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71" name="Text Box 3">
          <a:extLst>
            <a:ext uri="{FF2B5EF4-FFF2-40B4-BE49-F238E27FC236}">
              <a16:creationId xmlns:a16="http://schemas.microsoft.com/office/drawing/2014/main" id="{1207C7E8-0DCF-4763-8FE4-08F7FCBE1A12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72" name="Text Box 3">
          <a:extLst>
            <a:ext uri="{FF2B5EF4-FFF2-40B4-BE49-F238E27FC236}">
              <a16:creationId xmlns:a16="http://schemas.microsoft.com/office/drawing/2014/main" id="{7707D996-FE84-4DB6-903A-48352EBD889C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73" name="Text Box 3">
          <a:extLst>
            <a:ext uri="{FF2B5EF4-FFF2-40B4-BE49-F238E27FC236}">
              <a16:creationId xmlns:a16="http://schemas.microsoft.com/office/drawing/2014/main" id="{B2DDBC1C-88C2-477B-8C18-B20966E5F721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74" name="Text Box 3">
          <a:extLst>
            <a:ext uri="{FF2B5EF4-FFF2-40B4-BE49-F238E27FC236}">
              <a16:creationId xmlns:a16="http://schemas.microsoft.com/office/drawing/2014/main" id="{E5C1BAE8-7581-42D4-9CF6-ED4FBD67ABED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75" name="Text Box 3">
          <a:extLst>
            <a:ext uri="{FF2B5EF4-FFF2-40B4-BE49-F238E27FC236}">
              <a16:creationId xmlns:a16="http://schemas.microsoft.com/office/drawing/2014/main" id="{C9537797-2858-4481-BD3B-B5002E3748C2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76" name="Text Box 3">
          <a:extLst>
            <a:ext uri="{FF2B5EF4-FFF2-40B4-BE49-F238E27FC236}">
              <a16:creationId xmlns:a16="http://schemas.microsoft.com/office/drawing/2014/main" id="{B8B0254A-68DF-47D8-9458-15E2A7EFE9A6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77" name="Text Box 3">
          <a:extLst>
            <a:ext uri="{FF2B5EF4-FFF2-40B4-BE49-F238E27FC236}">
              <a16:creationId xmlns:a16="http://schemas.microsoft.com/office/drawing/2014/main" id="{E50EE50E-B491-44F8-A081-991B959C1179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76200</xdr:colOff>
      <xdr:row>114</xdr:row>
      <xdr:rowOff>57150</xdr:rowOff>
    </xdr:to>
    <xdr:sp macro="" textlink="">
      <xdr:nvSpPr>
        <xdr:cNvPr id="16154278" name="Text Box 3">
          <a:extLst>
            <a:ext uri="{FF2B5EF4-FFF2-40B4-BE49-F238E27FC236}">
              <a16:creationId xmlns:a16="http://schemas.microsoft.com/office/drawing/2014/main" id="{293AF029-71A0-4755-AEEB-75F040EF4174}"/>
            </a:ext>
          </a:extLst>
        </xdr:cNvPr>
        <xdr:cNvSpPr txBox="1">
          <a:spLocks noChangeArrowheads="1"/>
        </xdr:cNvSpPr>
      </xdr:nvSpPr>
      <xdr:spPr bwMode="auto">
        <a:xfrm>
          <a:off x="5562600" y="201644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79" name="Text Box 3">
          <a:extLst>
            <a:ext uri="{FF2B5EF4-FFF2-40B4-BE49-F238E27FC236}">
              <a16:creationId xmlns:a16="http://schemas.microsoft.com/office/drawing/2014/main" id="{1DE36F52-AAB2-4727-B81C-134CFE588350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80" name="Text Box 3">
          <a:extLst>
            <a:ext uri="{FF2B5EF4-FFF2-40B4-BE49-F238E27FC236}">
              <a16:creationId xmlns:a16="http://schemas.microsoft.com/office/drawing/2014/main" id="{47883DCD-85B2-4D65-9F17-F136DC7FD5B1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81" name="Text Box 3">
          <a:extLst>
            <a:ext uri="{FF2B5EF4-FFF2-40B4-BE49-F238E27FC236}">
              <a16:creationId xmlns:a16="http://schemas.microsoft.com/office/drawing/2014/main" id="{6380FD8E-CB46-468D-B46F-1D8A33C97034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82" name="Text Box 3">
          <a:extLst>
            <a:ext uri="{FF2B5EF4-FFF2-40B4-BE49-F238E27FC236}">
              <a16:creationId xmlns:a16="http://schemas.microsoft.com/office/drawing/2014/main" id="{65656802-853B-44F3-AE00-E5D2139ADCF9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83" name="Text Box 3">
          <a:extLst>
            <a:ext uri="{FF2B5EF4-FFF2-40B4-BE49-F238E27FC236}">
              <a16:creationId xmlns:a16="http://schemas.microsoft.com/office/drawing/2014/main" id="{B98DA3BC-7B4B-4E1B-AD2B-A4C112315976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84" name="Text Box 3">
          <a:extLst>
            <a:ext uri="{FF2B5EF4-FFF2-40B4-BE49-F238E27FC236}">
              <a16:creationId xmlns:a16="http://schemas.microsoft.com/office/drawing/2014/main" id="{82A655D3-3CE1-4868-A619-9639B65B0985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85" name="Text Box 3">
          <a:extLst>
            <a:ext uri="{FF2B5EF4-FFF2-40B4-BE49-F238E27FC236}">
              <a16:creationId xmlns:a16="http://schemas.microsoft.com/office/drawing/2014/main" id="{21F529FE-4E4D-467F-9CA1-40842808723B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86" name="Text Box 3">
          <a:extLst>
            <a:ext uri="{FF2B5EF4-FFF2-40B4-BE49-F238E27FC236}">
              <a16:creationId xmlns:a16="http://schemas.microsoft.com/office/drawing/2014/main" id="{8D4FC7D9-880B-473B-95F2-3BA90794EBE7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87" name="Text Box 3">
          <a:extLst>
            <a:ext uri="{FF2B5EF4-FFF2-40B4-BE49-F238E27FC236}">
              <a16:creationId xmlns:a16="http://schemas.microsoft.com/office/drawing/2014/main" id="{4C8D1899-B370-4648-BF5F-D11F5572861A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88" name="Text Box 3">
          <a:extLst>
            <a:ext uri="{FF2B5EF4-FFF2-40B4-BE49-F238E27FC236}">
              <a16:creationId xmlns:a16="http://schemas.microsoft.com/office/drawing/2014/main" id="{49361630-14A8-44E7-89B5-26273F5300D5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89" name="Text Box 3">
          <a:extLst>
            <a:ext uri="{FF2B5EF4-FFF2-40B4-BE49-F238E27FC236}">
              <a16:creationId xmlns:a16="http://schemas.microsoft.com/office/drawing/2014/main" id="{5ADFE3BF-F5BD-43CA-BE93-F642498DA83F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90" name="Text Box 3">
          <a:extLst>
            <a:ext uri="{FF2B5EF4-FFF2-40B4-BE49-F238E27FC236}">
              <a16:creationId xmlns:a16="http://schemas.microsoft.com/office/drawing/2014/main" id="{0D0A5FA8-AF7C-45C0-9F43-685ABE4BAF9B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91" name="Text Box 3">
          <a:extLst>
            <a:ext uri="{FF2B5EF4-FFF2-40B4-BE49-F238E27FC236}">
              <a16:creationId xmlns:a16="http://schemas.microsoft.com/office/drawing/2014/main" id="{849CB01E-B5CA-411A-B022-BB55C5D7B1A3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92" name="Text Box 3">
          <a:extLst>
            <a:ext uri="{FF2B5EF4-FFF2-40B4-BE49-F238E27FC236}">
              <a16:creationId xmlns:a16="http://schemas.microsoft.com/office/drawing/2014/main" id="{4C8064C3-7B42-4F17-84B4-3F5E5311EF47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93" name="Text Box 3">
          <a:extLst>
            <a:ext uri="{FF2B5EF4-FFF2-40B4-BE49-F238E27FC236}">
              <a16:creationId xmlns:a16="http://schemas.microsoft.com/office/drawing/2014/main" id="{7897DCD6-6628-4CE0-9CE1-E0A60669EA5A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94" name="Text Box 3">
          <a:extLst>
            <a:ext uri="{FF2B5EF4-FFF2-40B4-BE49-F238E27FC236}">
              <a16:creationId xmlns:a16="http://schemas.microsoft.com/office/drawing/2014/main" id="{A1376482-7BAC-498D-9F69-395EC20E146B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95" name="Text Box 3">
          <a:extLst>
            <a:ext uri="{FF2B5EF4-FFF2-40B4-BE49-F238E27FC236}">
              <a16:creationId xmlns:a16="http://schemas.microsoft.com/office/drawing/2014/main" id="{AAF8112E-03AD-4991-A684-F23C04473784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96" name="Text Box 3">
          <a:extLst>
            <a:ext uri="{FF2B5EF4-FFF2-40B4-BE49-F238E27FC236}">
              <a16:creationId xmlns:a16="http://schemas.microsoft.com/office/drawing/2014/main" id="{CCEB3461-B154-483A-9A98-E6522BF62461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97" name="Text Box 3">
          <a:extLst>
            <a:ext uri="{FF2B5EF4-FFF2-40B4-BE49-F238E27FC236}">
              <a16:creationId xmlns:a16="http://schemas.microsoft.com/office/drawing/2014/main" id="{639D87E2-41F4-4248-B8A4-C45613C63B0A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98" name="Text Box 3">
          <a:extLst>
            <a:ext uri="{FF2B5EF4-FFF2-40B4-BE49-F238E27FC236}">
              <a16:creationId xmlns:a16="http://schemas.microsoft.com/office/drawing/2014/main" id="{0670F7E9-D46E-48FF-91CF-160FDAC54DEB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299" name="Text Box 3">
          <a:extLst>
            <a:ext uri="{FF2B5EF4-FFF2-40B4-BE49-F238E27FC236}">
              <a16:creationId xmlns:a16="http://schemas.microsoft.com/office/drawing/2014/main" id="{6963C489-BD3F-4A70-993B-8E8B65493A8A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300" name="Text Box 3">
          <a:extLst>
            <a:ext uri="{FF2B5EF4-FFF2-40B4-BE49-F238E27FC236}">
              <a16:creationId xmlns:a16="http://schemas.microsoft.com/office/drawing/2014/main" id="{2AFE023E-C22D-43E8-92FE-B78DE6A61414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301" name="Text Box 3">
          <a:extLst>
            <a:ext uri="{FF2B5EF4-FFF2-40B4-BE49-F238E27FC236}">
              <a16:creationId xmlns:a16="http://schemas.microsoft.com/office/drawing/2014/main" id="{8A6DD153-519E-403F-9D51-67C2211BF659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302" name="Text Box 3">
          <a:extLst>
            <a:ext uri="{FF2B5EF4-FFF2-40B4-BE49-F238E27FC236}">
              <a16:creationId xmlns:a16="http://schemas.microsoft.com/office/drawing/2014/main" id="{25FEAD2C-1F37-461D-934F-EFBBC909F48B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303" name="Text Box 3">
          <a:extLst>
            <a:ext uri="{FF2B5EF4-FFF2-40B4-BE49-F238E27FC236}">
              <a16:creationId xmlns:a16="http://schemas.microsoft.com/office/drawing/2014/main" id="{AE4983E4-9D78-4297-8E2D-AC91972587AD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304" name="Text Box 3">
          <a:extLst>
            <a:ext uri="{FF2B5EF4-FFF2-40B4-BE49-F238E27FC236}">
              <a16:creationId xmlns:a16="http://schemas.microsoft.com/office/drawing/2014/main" id="{0E46AEAF-B109-498A-8025-8B8C1376DB43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305" name="Text Box 3">
          <a:extLst>
            <a:ext uri="{FF2B5EF4-FFF2-40B4-BE49-F238E27FC236}">
              <a16:creationId xmlns:a16="http://schemas.microsoft.com/office/drawing/2014/main" id="{72F9FAF8-87FA-417A-B6B4-3BCE335B13D9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306" name="Text Box 3">
          <a:extLst>
            <a:ext uri="{FF2B5EF4-FFF2-40B4-BE49-F238E27FC236}">
              <a16:creationId xmlns:a16="http://schemas.microsoft.com/office/drawing/2014/main" id="{D0F4A3BF-F603-47FF-ABA1-0E2D1628B4BC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307" name="Text Box 3">
          <a:extLst>
            <a:ext uri="{FF2B5EF4-FFF2-40B4-BE49-F238E27FC236}">
              <a16:creationId xmlns:a16="http://schemas.microsoft.com/office/drawing/2014/main" id="{12F654B6-0DE8-4AAF-BBFE-304B65BAD1E5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308" name="Text Box 3">
          <a:extLst>
            <a:ext uri="{FF2B5EF4-FFF2-40B4-BE49-F238E27FC236}">
              <a16:creationId xmlns:a16="http://schemas.microsoft.com/office/drawing/2014/main" id="{4537EF5E-4CB8-4E51-97FA-C4C13083899C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309" name="Text Box 3">
          <a:extLst>
            <a:ext uri="{FF2B5EF4-FFF2-40B4-BE49-F238E27FC236}">
              <a16:creationId xmlns:a16="http://schemas.microsoft.com/office/drawing/2014/main" id="{683FA0AE-32AA-4E34-81F7-41B4F3BBFC08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310" name="Text Box 3">
          <a:extLst>
            <a:ext uri="{FF2B5EF4-FFF2-40B4-BE49-F238E27FC236}">
              <a16:creationId xmlns:a16="http://schemas.microsoft.com/office/drawing/2014/main" id="{CF6CD59F-EBA1-4903-9CCE-B1DE4BF6A40C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311" name="Text Box 3">
          <a:extLst>
            <a:ext uri="{FF2B5EF4-FFF2-40B4-BE49-F238E27FC236}">
              <a16:creationId xmlns:a16="http://schemas.microsoft.com/office/drawing/2014/main" id="{7F4C60B9-7027-4DCA-92AC-5F9FC306DFFB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312" name="Text Box 3">
          <a:extLst>
            <a:ext uri="{FF2B5EF4-FFF2-40B4-BE49-F238E27FC236}">
              <a16:creationId xmlns:a16="http://schemas.microsoft.com/office/drawing/2014/main" id="{77F16C7D-4F71-4550-8282-191C2CEA3DBC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313" name="Text Box 3">
          <a:extLst>
            <a:ext uri="{FF2B5EF4-FFF2-40B4-BE49-F238E27FC236}">
              <a16:creationId xmlns:a16="http://schemas.microsoft.com/office/drawing/2014/main" id="{40636393-5257-44BE-B4DB-DFA4292C6886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314" name="Text Box 3">
          <a:extLst>
            <a:ext uri="{FF2B5EF4-FFF2-40B4-BE49-F238E27FC236}">
              <a16:creationId xmlns:a16="http://schemas.microsoft.com/office/drawing/2014/main" id="{3CE1C296-7B47-4C42-A97B-48BBCA5D7B1D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315" name="Text Box 3">
          <a:extLst>
            <a:ext uri="{FF2B5EF4-FFF2-40B4-BE49-F238E27FC236}">
              <a16:creationId xmlns:a16="http://schemas.microsoft.com/office/drawing/2014/main" id="{771B2B72-25FD-45C0-9FAB-2BD2CCED21A3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316" name="Text Box 3">
          <a:extLst>
            <a:ext uri="{FF2B5EF4-FFF2-40B4-BE49-F238E27FC236}">
              <a16:creationId xmlns:a16="http://schemas.microsoft.com/office/drawing/2014/main" id="{5CAC305E-D7D8-4F90-ABD5-5A54AD11671A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317" name="Text Box 3">
          <a:extLst>
            <a:ext uri="{FF2B5EF4-FFF2-40B4-BE49-F238E27FC236}">
              <a16:creationId xmlns:a16="http://schemas.microsoft.com/office/drawing/2014/main" id="{31CCBF3B-E298-4772-BC1A-18EED6A92480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318" name="Text Box 3">
          <a:extLst>
            <a:ext uri="{FF2B5EF4-FFF2-40B4-BE49-F238E27FC236}">
              <a16:creationId xmlns:a16="http://schemas.microsoft.com/office/drawing/2014/main" id="{7E33EA41-73C2-4775-BE8F-757714924AA4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76200</xdr:colOff>
      <xdr:row>109</xdr:row>
      <xdr:rowOff>57150</xdr:rowOff>
    </xdr:to>
    <xdr:sp macro="" textlink="">
      <xdr:nvSpPr>
        <xdr:cNvPr id="16154319" name="Text Box 3">
          <a:extLst>
            <a:ext uri="{FF2B5EF4-FFF2-40B4-BE49-F238E27FC236}">
              <a16:creationId xmlns:a16="http://schemas.microsoft.com/office/drawing/2014/main" id="{31699F8A-4474-4528-8464-D203EDAC8E86}"/>
            </a:ext>
          </a:extLst>
        </xdr:cNvPr>
        <xdr:cNvSpPr txBox="1">
          <a:spLocks noChangeArrowheads="1"/>
        </xdr:cNvSpPr>
      </xdr:nvSpPr>
      <xdr:spPr bwMode="auto">
        <a:xfrm>
          <a:off x="5562600" y="19211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20" name="Text Box 3">
          <a:extLst>
            <a:ext uri="{FF2B5EF4-FFF2-40B4-BE49-F238E27FC236}">
              <a16:creationId xmlns:a16="http://schemas.microsoft.com/office/drawing/2014/main" id="{58C6FE72-E562-4C13-8DE5-1AC3DDF62E23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21" name="Text Box 3">
          <a:extLst>
            <a:ext uri="{FF2B5EF4-FFF2-40B4-BE49-F238E27FC236}">
              <a16:creationId xmlns:a16="http://schemas.microsoft.com/office/drawing/2014/main" id="{BD0A34CE-8BB9-45C1-B57D-3747DC5873E8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22" name="Text Box 3">
          <a:extLst>
            <a:ext uri="{FF2B5EF4-FFF2-40B4-BE49-F238E27FC236}">
              <a16:creationId xmlns:a16="http://schemas.microsoft.com/office/drawing/2014/main" id="{930861A6-7ACE-47E9-9C0F-5AB8D7E6C67E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23" name="Text Box 3">
          <a:extLst>
            <a:ext uri="{FF2B5EF4-FFF2-40B4-BE49-F238E27FC236}">
              <a16:creationId xmlns:a16="http://schemas.microsoft.com/office/drawing/2014/main" id="{DACE1F47-577D-45C6-B5E6-9BF2EA2C24DF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24" name="Text Box 3">
          <a:extLst>
            <a:ext uri="{FF2B5EF4-FFF2-40B4-BE49-F238E27FC236}">
              <a16:creationId xmlns:a16="http://schemas.microsoft.com/office/drawing/2014/main" id="{2E951C1D-E1F4-41D7-BBF3-257E9099BE9E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25" name="Text Box 3">
          <a:extLst>
            <a:ext uri="{FF2B5EF4-FFF2-40B4-BE49-F238E27FC236}">
              <a16:creationId xmlns:a16="http://schemas.microsoft.com/office/drawing/2014/main" id="{B630129B-D551-441B-A134-2760F3E3B7BA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26" name="Text Box 3">
          <a:extLst>
            <a:ext uri="{FF2B5EF4-FFF2-40B4-BE49-F238E27FC236}">
              <a16:creationId xmlns:a16="http://schemas.microsoft.com/office/drawing/2014/main" id="{8948FC7B-9CD9-4EC4-92E4-05CCAF7004AE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27" name="Text Box 3">
          <a:extLst>
            <a:ext uri="{FF2B5EF4-FFF2-40B4-BE49-F238E27FC236}">
              <a16:creationId xmlns:a16="http://schemas.microsoft.com/office/drawing/2014/main" id="{DE0E6F26-E3D1-45FD-82B1-0BB100F9D662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28" name="Text Box 3">
          <a:extLst>
            <a:ext uri="{FF2B5EF4-FFF2-40B4-BE49-F238E27FC236}">
              <a16:creationId xmlns:a16="http://schemas.microsoft.com/office/drawing/2014/main" id="{4B0FB20B-1D84-4E2D-8FD2-D53597A5202E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29" name="Text Box 3">
          <a:extLst>
            <a:ext uri="{FF2B5EF4-FFF2-40B4-BE49-F238E27FC236}">
              <a16:creationId xmlns:a16="http://schemas.microsoft.com/office/drawing/2014/main" id="{3E0EB4F9-8858-4A47-8307-DCEDACA52B18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30" name="Text Box 3">
          <a:extLst>
            <a:ext uri="{FF2B5EF4-FFF2-40B4-BE49-F238E27FC236}">
              <a16:creationId xmlns:a16="http://schemas.microsoft.com/office/drawing/2014/main" id="{8402B87F-0D1B-4520-8EE6-2946A6D227D1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31" name="Text Box 3">
          <a:extLst>
            <a:ext uri="{FF2B5EF4-FFF2-40B4-BE49-F238E27FC236}">
              <a16:creationId xmlns:a16="http://schemas.microsoft.com/office/drawing/2014/main" id="{319CEE31-516D-4184-9D9D-C4A981BCF683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32" name="Text Box 3">
          <a:extLst>
            <a:ext uri="{FF2B5EF4-FFF2-40B4-BE49-F238E27FC236}">
              <a16:creationId xmlns:a16="http://schemas.microsoft.com/office/drawing/2014/main" id="{3875CA10-8C95-4741-98BB-36035779FCD6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33" name="Text Box 3">
          <a:extLst>
            <a:ext uri="{FF2B5EF4-FFF2-40B4-BE49-F238E27FC236}">
              <a16:creationId xmlns:a16="http://schemas.microsoft.com/office/drawing/2014/main" id="{F0E5D9D9-A8CC-45F1-85F4-54D7719731C7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34" name="Text Box 3">
          <a:extLst>
            <a:ext uri="{FF2B5EF4-FFF2-40B4-BE49-F238E27FC236}">
              <a16:creationId xmlns:a16="http://schemas.microsoft.com/office/drawing/2014/main" id="{F0E0D6F3-D26C-41FF-AE6C-377629D21C45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35" name="Text Box 3">
          <a:extLst>
            <a:ext uri="{FF2B5EF4-FFF2-40B4-BE49-F238E27FC236}">
              <a16:creationId xmlns:a16="http://schemas.microsoft.com/office/drawing/2014/main" id="{14EDF671-0764-4A01-921C-8C761CA70638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36" name="Text Box 3">
          <a:extLst>
            <a:ext uri="{FF2B5EF4-FFF2-40B4-BE49-F238E27FC236}">
              <a16:creationId xmlns:a16="http://schemas.microsoft.com/office/drawing/2014/main" id="{84864D80-9433-4927-A213-6F6EA5A66FE2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37" name="Text Box 3">
          <a:extLst>
            <a:ext uri="{FF2B5EF4-FFF2-40B4-BE49-F238E27FC236}">
              <a16:creationId xmlns:a16="http://schemas.microsoft.com/office/drawing/2014/main" id="{705CEB3A-AFFE-4FD4-BDA6-E504330D06F3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38" name="Text Box 3">
          <a:extLst>
            <a:ext uri="{FF2B5EF4-FFF2-40B4-BE49-F238E27FC236}">
              <a16:creationId xmlns:a16="http://schemas.microsoft.com/office/drawing/2014/main" id="{FB0DA183-ABFE-45FD-BED0-F9BE26D30AD4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39" name="Text Box 3">
          <a:extLst>
            <a:ext uri="{FF2B5EF4-FFF2-40B4-BE49-F238E27FC236}">
              <a16:creationId xmlns:a16="http://schemas.microsoft.com/office/drawing/2014/main" id="{828691E0-535A-49A7-B351-9606A9F9C45B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40" name="Text Box 3">
          <a:extLst>
            <a:ext uri="{FF2B5EF4-FFF2-40B4-BE49-F238E27FC236}">
              <a16:creationId xmlns:a16="http://schemas.microsoft.com/office/drawing/2014/main" id="{5B65821E-6066-4653-8A1F-82EEA2484C26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41" name="Text Box 3">
          <a:extLst>
            <a:ext uri="{FF2B5EF4-FFF2-40B4-BE49-F238E27FC236}">
              <a16:creationId xmlns:a16="http://schemas.microsoft.com/office/drawing/2014/main" id="{A765F249-FCD7-442C-9F36-964233103AD7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42" name="Text Box 3">
          <a:extLst>
            <a:ext uri="{FF2B5EF4-FFF2-40B4-BE49-F238E27FC236}">
              <a16:creationId xmlns:a16="http://schemas.microsoft.com/office/drawing/2014/main" id="{29FDDC46-F6C3-485B-90BD-ECFD96ACF3CC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43" name="Text Box 3">
          <a:extLst>
            <a:ext uri="{FF2B5EF4-FFF2-40B4-BE49-F238E27FC236}">
              <a16:creationId xmlns:a16="http://schemas.microsoft.com/office/drawing/2014/main" id="{DB1E75A0-DF1B-4239-BA1D-CBEA6FE21B89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44" name="Text Box 3">
          <a:extLst>
            <a:ext uri="{FF2B5EF4-FFF2-40B4-BE49-F238E27FC236}">
              <a16:creationId xmlns:a16="http://schemas.microsoft.com/office/drawing/2014/main" id="{B38D05DB-7554-446D-9245-05F85C5074B3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45" name="Text Box 3">
          <a:extLst>
            <a:ext uri="{FF2B5EF4-FFF2-40B4-BE49-F238E27FC236}">
              <a16:creationId xmlns:a16="http://schemas.microsoft.com/office/drawing/2014/main" id="{6E2F25F9-2971-4BE2-BFF8-595577F94129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46" name="Text Box 3">
          <a:extLst>
            <a:ext uri="{FF2B5EF4-FFF2-40B4-BE49-F238E27FC236}">
              <a16:creationId xmlns:a16="http://schemas.microsoft.com/office/drawing/2014/main" id="{2727915A-9478-4A73-AC0E-EB131D2C9BB8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47" name="Text Box 3">
          <a:extLst>
            <a:ext uri="{FF2B5EF4-FFF2-40B4-BE49-F238E27FC236}">
              <a16:creationId xmlns:a16="http://schemas.microsoft.com/office/drawing/2014/main" id="{9EA3FE0A-C54E-499D-AD86-410E0556EB2C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48" name="Text Box 3">
          <a:extLst>
            <a:ext uri="{FF2B5EF4-FFF2-40B4-BE49-F238E27FC236}">
              <a16:creationId xmlns:a16="http://schemas.microsoft.com/office/drawing/2014/main" id="{5C039727-B2DE-438C-BE10-1F71E6876006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49" name="Text Box 3">
          <a:extLst>
            <a:ext uri="{FF2B5EF4-FFF2-40B4-BE49-F238E27FC236}">
              <a16:creationId xmlns:a16="http://schemas.microsoft.com/office/drawing/2014/main" id="{0EDD2044-E2E8-4E82-8BA7-0243FBC08A2D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50" name="Text Box 3">
          <a:extLst>
            <a:ext uri="{FF2B5EF4-FFF2-40B4-BE49-F238E27FC236}">
              <a16:creationId xmlns:a16="http://schemas.microsoft.com/office/drawing/2014/main" id="{D46D666E-3CE3-4043-BC8F-546CB65A44A3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51" name="Text Box 3">
          <a:extLst>
            <a:ext uri="{FF2B5EF4-FFF2-40B4-BE49-F238E27FC236}">
              <a16:creationId xmlns:a16="http://schemas.microsoft.com/office/drawing/2014/main" id="{F6CA6EE8-18CB-4F69-A753-422C57F0CBBC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52" name="Text Box 3">
          <a:extLst>
            <a:ext uri="{FF2B5EF4-FFF2-40B4-BE49-F238E27FC236}">
              <a16:creationId xmlns:a16="http://schemas.microsoft.com/office/drawing/2014/main" id="{87099B12-18B0-4AE9-963A-5A82E0C0F737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53" name="Text Box 3">
          <a:extLst>
            <a:ext uri="{FF2B5EF4-FFF2-40B4-BE49-F238E27FC236}">
              <a16:creationId xmlns:a16="http://schemas.microsoft.com/office/drawing/2014/main" id="{1577FE7A-DC05-4007-8E42-E1FBDB521E67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54" name="Text Box 3">
          <a:extLst>
            <a:ext uri="{FF2B5EF4-FFF2-40B4-BE49-F238E27FC236}">
              <a16:creationId xmlns:a16="http://schemas.microsoft.com/office/drawing/2014/main" id="{F2329233-5911-43FB-9196-5BDB99F85A1B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55" name="Text Box 3">
          <a:extLst>
            <a:ext uri="{FF2B5EF4-FFF2-40B4-BE49-F238E27FC236}">
              <a16:creationId xmlns:a16="http://schemas.microsoft.com/office/drawing/2014/main" id="{788182D5-B00D-4FE4-B6F2-D5A3476FF4BC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56" name="Text Box 3">
          <a:extLst>
            <a:ext uri="{FF2B5EF4-FFF2-40B4-BE49-F238E27FC236}">
              <a16:creationId xmlns:a16="http://schemas.microsoft.com/office/drawing/2014/main" id="{33DB4F7A-2400-4B8F-95B1-A71BC645C6D1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57" name="Text Box 3">
          <a:extLst>
            <a:ext uri="{FF2B5EF4-FFF2-40B4-BE49-F238E27FC236}">
              <a16:creationId xmlns:a16="http://schemas.microsoft.com/office/drawing/2014/main" id="{316455BC-FBE1-4C15-B0B6-11E898FED60B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58" name="Text Box 3">
          <a:extLst>
            <a:ext uri="{FF2B5EF4-FFF2-40B4-BE49-F238E27FC236}">
              <a16:creationId xmlns:a16="http://schemas.microsoft.com/office/drawing/2014/main" id="{1458E23B-256F-41DD-BF42-EE38697D9A06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59" name="Text Box 3">
          <a:extLst>
            <a:ext uri="{FF2B5EF4-FFF2-40B4-BE49-F238E27FC236}">
              <a16:creationId xmlns:a16="http://schemas.microsoft.com/office/drawing/2014/main" id="{6D7A5A1F-A2AF-47A6-9883-467E41F1D303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76200</xdr:colOff>
      <xdr:row>137</xdr:row>
      <xdr:rowOff>57150</xdr:rowOff>
    </xdr:to>
    <xdr:sp macro="" textlink="">
      <xdr:nvSpPr>
        <xdr:cNvPr id="16154360" name="Text Box 3">
          <a:extLst>
            <a:ext uri="{FF2B5EF4-FFF2-40B4-BE49-F238E27FC236}">
              <a16:creationId xmlns:a16="http://schemas.microsoft.com/office/drawing/2014/main" id="{B325E41E-21B6-4D80-B315-5A3B1194A43E}"/>
            </a:ext>
          </a:extLst>
        </xdr:cNvPr>
        <xdr:cNvSpPr txBox="1">
          <a:spLocks noChangeArrowheads="1"/>
        </xdr:cNvSpPr>
      </xdr:nvSpPr>
      <xdr:spPr bwMode="auto">
        <a:xfrm>
          <a:off x="39624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61" name="Text Box 3">
          <a:extLst>
            <a:ext uri="{FF2B5EF4-FFF2-40B4-BE49-F238E27FC236}">
              <a16:creationId xmlns:a16="http://schemas.microsoft.com/office/drawing/2014/main" id="{443FB190-5287-40F5-B0D0-479D8ACFE716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62" name="Text Box 3">
          <a:extLst>
            <a:ext uri="{FF2B5EF4-FFF2-40B4-BE49-F238E27FC236}">
              <a16:creationId xmlns:a16="http://schemas.microsoft.com/office/drawing/2014/main" id="{2CD555E5-EB36-4558-9446-B48A87F85E93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63" name="Text Box 3">
          <a:extLst>
            <a:ext uri="{FF2B5EF4-FFF2-40B4-BE49-F238E27FC236}">
              <a16:creationId xmlns:a16="http://schemas.microsoft.com/office/drawing/2014/main" id="{B09ED69F-A21E-4557-9C5D-12C1276F408E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64" name="Text Box 3">
          <a:extLst>
            <a:ext uri="{FF2B5EF4-FFF2-40B4-BE49-F238E27FC236}">
              <a16:creationId xmlns:a16="http://schemas.microsoft.com/office/drawing/2014/main" id="{FCD38D1A-EEBA-47FA-A168-C3B1302CAD0B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65" name="Text Box 3">
          <a:extLst>
            <a:ext uri="{FF2B5EF4-FFF2-40B4-BE49-F238E27FC236}">
              <a16:creationId xmlns:a16="http://schemas.microsoft.com/office/drawing/2014/main" id="{CD4BF308-D13B-4FA4-AE6E-B3E52EB4EC9E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66" name="Text Box 3">
          <a:extLst>
            <a:ext uri="{FF2B5EF4-FFF2-40B4-BE49-F238E27FC236}">
              <a16:creationId xmlns:a16="http://schemas.microsoft.com/office/drawing/2014/main" id="{5B8AEE9B-5094-422F-954A-021C30480CFB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67" name="Text Box 3">
          <a:extLst>
            <a:ext uri="{FF2B5EF4-FFF2-40B4-BE49-F238E27FC236}">
              <a16:creationId xmlns:a16="http://schemas.microsoft.com/office/drawing/2014/main" id="{4E8DC246-69B0-4880-BFCD-17C8B9B8076B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68" name="Text Box 3">
          <a:extLst>
            <a:ext uri="{FF2B5EF4-FFF2-40B4-BE49-F238E27FC236}">
              <a16:creationId xmlns:a16="http://schemas.microsoft.com/office/drawing/2014/main" id="{A0BFD5C7-CFCC-4D35-8158-61A211B23AA4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69" name="Text Box 3">
          <a:extLst>
            <a:ext uri="{FF2B5EF4-FFF2-40B4-BE49-F238E27FC236}">
              <a16:creationId xmlns:a16="http://schemas.microsoft.com/office/drawing/2014/main" id="{C6DA2519-E6B7-4CE2-9848-491726987F89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70" name="Text Box 3">
          <a:extLst>
            <a:ext uri="{FF2B5EF4-FFF2-40B4-BE49-F238E27FC236}">
              <a16:creationId xmlns:a16="http://schemas.microsoft.com/office/drawing/2014/main" id="{741F5F16-7CD9-4970-8FF7-9EDF71C90BAE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71" name="Text Box 3">
          <a:extLst>
            <a:ext uri="{FF2B5EF4-FFF2-40B4-BE49-F238E27FC236}">
              <a16:creationId xmlns:a16="http://schemas.microsoft.com/office/drawing/2014/main" id="{0561A796-CB4C-4BFF-9C59-68213C43006A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72" name="Text Box 3">
          <a:extLst>
            <a:ext uri="{FF2B5EF4-FFF2-40B4-BE49-F238E27FC236}">
              <a16:creationId xmlns:a16="http://schemas.microsoft.com/office/drawing/2014/main" id="{3273B648-0A62-4AB3-B9F8-23CC98D2BA08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73" name="Text Box 3">
          <a:extLst>
            <a:ext uri="{FF2B5EF4-FFF2-40B4-BE49-F238E27FC236}">
              <a16:creationId xmlns:a16="http://schemas.microsoft.com/office/drawing/2014/main" id="{C1146EFB-CA20-49E7-92B2-A2C4652B09B4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74" name="Text Box 3">
          <a:extLst>
            <a:ext uri="{FF2B5EF4-FFF2-40B4-BE49-F238E27FC236}">
              <a16:creationId xmlns:a16="http://schemas.microsoft.com/office/drawing/2014/main" id="{DB232B1B-F11D-426C-B3E5-90C5649B8211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75" name="Text Box 3">
          <a:extLst>
            <a:ext uri="{FF2B5EF4-FFF2-40B4-BE49-F238E27FC236}">
              <a16:creationId xmlns:a16="http://schemas.microsoft.com/office/drawing/2014/main" id="{C97F2E4A-B235-4B2C-9B22-2322D4B1725A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76" name="Text Box 3">
          <a:extLst>
            <a:ext uri="{FF2B5EF4-FFF2-40B4-BE49-F238E27FC236}">
              <a16:creationId xmlns:a16="http://schemas.microsoft.com/office/drawing/2014/main" id="{B840A93C-5865-4CA2-BEEB-3AC2E82C20C9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77" name="Text Box 3">
          <a:extLst>
            <a:ext uri="{FF2B5EF4-FFF2-40B4-BE49-F238E27FC236}">
              <a16:creationId xmlns:a16="http://schemas.microsoft.com/office/drawing/2014/main" id="{EB1BA688-CA9F-40CA-8FA7-77179D4DE532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78" name="Text Box 3">
          <a:extLst>
            <a:ext uri="{FF2B5EF4-FFF2-40B4-BE49-F238E27FC236}">
              <a16:creationId xmlns:a16="http://schemas.microsoft.com/office/drawing/2014/main" id="{3339CC82-DB25-45B4-A595-2979F212C383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79" name="Text Box 3">
          <a:extLst>
            <a:ext uri="{FF2B5EF4-FFF2-40B4-BE49-F238E27FC236}">
              <a16:creationId xmlns:a16="http://schemas.microsoft.com/office/drawing/2014/main" id="{09EDCD7D-3CF2-466C-BC88-41367C15139D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80" name="Text Box 3">
          <a:extLst>
            <a:ext uri="{FF2B5EF4-FFF2-40B4-BE49-F238E27FC236}">
              <a16:creationId xmlns:a16="http://schemas.microsoft.com/office/drawing/2014/main" id="{7F2F2974-0BF6-4EA1-AEBD-6B5B4D2AFC49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81" name="Text Box 3">
          <a:extLst>
            <a:ext uri="{FF2B5EF4-FFF2-40B4-BE49-F238E27FC236}">
              <a16:creationId xmlns:a16="http://schemas.microsoft.com/office/drawing/2014/main" id="{89BE15E8-18EC-4C54-A262-273E3F99C3D2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82" name="Text Box 3">
          <a:extLst>
            <a:ext uri="{FF2B5EF4-FFF2-40B4-BE49-F238E27FC236}">
              <a16:creationId xmlns:a16="http://schemas.microsoft.com/office/drawing/2014/main" id="{10312441-8734-41D5-A8F2-D5595ED4A10D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83" name="Text Box 3">
          <a:extLst>
            <a:ext uri="{FF2B5EF4-FFF2-40B4-BE49-F238E27FC236}">
              <a16:creationId xmlns:a16="http://schemas.microsoft.com/office/drawing/2014/main" id="{FCE4135E-AF05-4E1E-B17C-D893269774A9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84" name="Text Box 3">
          <a:extLst>
            <a:ext uri="{FF2B5EF4-FFF2-40B4-BE49-F238E27FC236}">
              <a16:creationId xmlns:a16="http://schemas.microsoft.com/office/drawing/2014/main" id="{443A3DE1-503D-41F3-BA27-212DE3FBB654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85" name="Text Box 3">
          <a:extLst>
            <a:ext uri="{FF2B5EF4-FFF2-40B4-BE49-F238E27FC236}">
              <a16:creationId xmlns:a16="http://schemas.microsoft.com/office/drawing/2014/main" id="{84886673-EEF4-494A-BDCD-71E3821E0C4C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86" name="Text Box 3">
          <a:extLst>
            <a:ext uri="{FF2B5EF4-FFF2-40B4-BE49-F238E27FC236}">
              <a16:creationId xmlns:a16="http://schemas.microsoft.com/office/drawing/2014/main" id="{0B8317BC-18F4-46C7-BF9D-D7949F46C68D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87" name="Text Box 3">
          <a:extLst>
            <a:ext uri="{FF2B5EF4-FFF2-40B4-BE49-F238E27FC236}">
              <a16:creationId xmlns:a16="http://schemas.microsoft.com/office/drawing/2014/main" id="{AC4278AE-B0B1-4372-91A4-B9AD449E3BAC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88" name="Text Box 3">
          <a:extLst>
            <a:ext uri="{FF2B5EF4-FFF2-40B4-BE49-F238E27FC236}">
              <a16:creationId xmlns:a16="http://schemas.microsoft.com/office/drawing/2014/main" id="{75550A3A-6C2C-46DA-B3DA-597B6B37AEDE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89" name="Text Box 3">
          <a:extLst>
            <a:ext uri="{FF2B5EF4-FFF2-40B4-BE49-F238E27FC236}">
              <a16:creationId xmlns:a16="http://schemas.microsoft.com/office/drawing/2014/main" id="{190B668E-4039-4C28-A425-6424C020B5B4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90" name="Text Box 3">
          <a:extLst>
            <a:ext uri="{FF2B5EF4-FFF2-40B4-BE49-F238E27FC236}">
              <a16:creationId xmlns:a16="http://schemas.microsoft.com/office/drawing/2014/main" id="{53DCA3D2-1092-4A21-A364-EBA932A61685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91" name="Text Box 3">
          <a:extLst>
            <a:ext uri="{FF2B5EF4-FFF2-40B4-BE49-F238E27FC236}">
              <a16:creationId xmlns:a16="http://schemas.microsoft.com/office/drawing/2014/main" id="{B5B448B5-64CF-42C8-A9A2-37B1F4C1E0AA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92" name="Text Box 3">
          <a:extLst>
            <a:ext uri="{FF2B5EF4-FFF2-40B4-BE49-F238E27FC236}">
              <a16:creationId xmlns:a16="http://schemas.microsoft.com/office/drawing/2014/main" id="{ED13A723-5B24-4660-BD2D-79414D159483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93" name="Text Box 3">
          <a:extLst>
            <a:ext uri="{FF2B5EF4-FFF2-40B4-BE49-F238E27FC236}">
              <a16:creationId xmlns:a16="http://schemas.microsoft.com/office/drawing/2014/main" id="{EDF8EDFD-AB42-4ED6-8ACF-09668B48847E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94" name="Text Box 3">
          <a:extLst>
            <a:ext uri="{FF2B5EF4-FFF2-40B4-BE49-F238E27FC236}">
              <a16:creationId xmlns:a16="http://schemas.microsoft.com/office/drawing/2014/main" id="{DFC7998F-3F28-42DB-8892-F216FA816103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95" name="Text Box 3">
          <a:extLst>
            <a:ext uri="{FF2B5EF4-FFF2-40B4-BE49-F238E27FC236}">
              <a16:creationId xmlns:a16="http://schemas.microsoft.com/office/drawing/2014/main" id="{5BE988C9-1E2B-45CA-86DC-7516F7C41849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96" name="Text Box 3">
          <a:extLst>
            <a:ext uri="{FF2B5EF4-FFF2-40B4-BE49-F238E27FC236}">
              <a16:creationId xmlns:a16="http://schemas.microsoft.com/office/drawing/2014/main" id="{78901842-08AF-4AA2-9B91-C4C60FC258C4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97" name="Text Box 3">
          <a:extLst>
            <a:ext uri="{FF2B5EF4-FFF2-40B4-BE49-F238E27FC236}">
              <a16:creationId xmlns:a16="http://schemas.microsoft.com/office/drawing/2014/main" id="{3A99F6E0-992B-4885-90CD-FD7D1788E5DB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98" name="Text Box 3">
          <a:extLst>
            <a:ext uri="{FF2B5EF4-FFF2-40B4-BE49-F238E27FC236}">
              <a16:creationId xmlns:a16="http://schemas.microsoft.com/office/drawing/2014/main" id="{EA0FC150-3AA5-4953-8B70-1B0876C7F9BA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399" name="Text Box 3">
          <a:extLst>
            <a:ext uri="{FF2B5EF4-FFF2-40B4-BE49-F238E27FC236}">
              <a16:creationId xmlns:a16="http://schemas.microsoft.com/office/drawing/2014/main" id="{3DA36812-2B93-4981-A628-B2E41436CD3F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400" name="Text Box 3">
          <a:extLst>
            <a:ext uri="{FF2B5EF4-FFF2-40B4-BE49-F238E27FC236}">
              <a16:creationId xmlns:a16="http://schemas.microsoft.com/office/drawing/2014/main" id="{155CE89B-4DCD-499E-9DC4-CF6D898101D9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76200</xdr:colOff>
      <xdr:row>132</xdr:row>
      <xdr:rowOff>28575</xdr:rowOff>
    </xdr:to>
    <xdr:sp macro="" textlink="">
      <xdr:nvSpPr>
        <xdr:cNvPr id="16154401" name="Text Box 3">
          <a:extLst>
            <a:ext uri="{FF2B5EF4-FFF2-40B4-BE49-F238E27FC236}">
              <a16:creationId xmlns:a16="http://schemas.microsoft.com/office/drawing/2014/main" id="{5A148823-C451-4EB0-AEB3-CFA950A2E778}"/>
            </a:ext>
          </a:extLst>
        </xdr:cNvPr>
        <xdr:cNvSpPr txBox="1">
          <a:spLocks noChangeArrowheads="1"/>
        </xdr:cNvSpPr>
      </xdr:nvSpPr>
      <xdr:spPr bwMode="auto">
        <a:xfrm>
          <a:off x="39624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02" name="Text Box 3">
          <a:extLst>
            <a:ext uri="{FF2B5EF4-FFF2-40B4-BE49-F238E27FC236}">
              <a16:creationId xmlns:a16="http://schemas.microsoft.com/office/drawing/2014/main" id="{1F359EED-09DB-428F-96A0-51071996BA7E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03" name="Text Box 3">
          <a:extLst>
            <a:ext uri="{FF2B5EF4-FFF2-40B4-BE49-F238E27FC236}">
              <a16:creationId xmlns:a16="http://schemas.microsoft.com/office/drawing/2014/main" id="{0C6A3FA3-57CE-441E-8248-425435AAEE36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04" name="Text Box 3">
          <a:extLst>
            <a:ext uri="{FF2B5EF4-FFF2-40B4-BE49-F238E27FC236}">
              <a16:creationId xmlns:a16="http://schemas.microsoft.com/office/drawing/2014/main" id="{CDB8AD82-B75F-49FF-8743-28FAF8540907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05" name="Text Box 3">
          <a:extLst>
            <a:ext uri="{FF2B5EF4-FFF2-40B4-BE49-F238E27FC236}">
              <a16:creationId xmlns:a16="http://schemas.microsoft.com/office/drawing/2014/main" id="{8455DA59-4ADD-486F-9610-03705BB25D74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06" name="Text Box 3">
          <a:extLst>
            <a:ext uri="{FF2B5EF4-FFF2-40B4-BE49-F238E27FC236}">
              <a16:creationId xmlns:a16="http://schemas.microsoft.com/office/drawing/2014/main" id="{F9BE0C89-6827-4C93-8E1A-B72551BE4A16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07" name="Text Box 3">
          <a:extLst>
            <a:ext uri="{FF2B5EF4-FFF2-40B4-BE49-F238E27FC236}">
              <a16:creationId xmlns:a16="http://schemas.microsoft.com/office/drawing/2014/main" id="{99DDAFED-3F0F-489D-9B27-6935D4D621E2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08" name="Text Box 3">
          <a:extLst>
            <a:ext uri="{FF2B5EF4-FFF2-40B4-BE49-F238E27FC236}">
              <a16:creationId xmlns:a16="http://schemas.microsoft.com/office/drawing/2014/main" id="{80F34EF4-9AC6-4029-BEAF-38DFD51F9ED3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09" name="Text Box 3">
          <a:extLst>
            <a:ext uri="{FF2B5EF4-FFF2-40B4-BE49-F238E27FC236}">
              <a16:creationId xmlns:a16="http://schemas.microsoft.com/office/drawing/2014/main" id="{A53A6F75-FEDD-4E66-8F6F-2DA003FB0D06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10" name="Text Box 3">
          <a:extLst>
            <a:ext uri="{FF2B5EF4-FFF2-40B4-BE49-F238E27FC236}">
              <a16:creationId xmlns:a16="http://schemas.microsoft.com/office/drawing/2014/main" id="{86D11BA0-A5CA-4CB1-936E-FF42F1A4A63A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11" name="Text Box 3">
          <a:extLst>
            <a:ext uri="{FF2B5EF4-FFF2-40B4-BE49-F238E27FC236}">
              <a16:creationId xmlns:a16="http://schemas.microsoft.com/office/drawing/2014/main" id="{8DF1704E-3813-4D23-B912-4B0E9E99F114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12" name="Text Box 3">
          <a:extLst>
            <a:ext uri="{FF2B5EF4-FFF2-40B4-BE49-F238E27FC236}">
              <a16:creationId xmlns:a16="http://schemas.microsoft.com/office/drawing/2014/main" id="{8EF0241C-4C8A-4DFD-8EFC-147B72A71EAF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13" name="Text Box 3">
          <a:extLst>
            <a:ext uri="{FF2B5EF4-FFF2-40B4-BE49-F238E27FC236}">
              <a16:creationId xmlns:a16="http://schemas.microsoft.com/office/drawing/2014/main" id="{41E281FD-67AD-4CB0-B455-D3ED825FB725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14" name="Text Box 3">
          <a:extLst>
            <a:ext uri="{FF2B5EF4-FFF2-40B4-BE49-F238E27FC236}">
              <a16:creationId xmlns:a16="http://schemas.microsoft.com/office/drawing/2014/main" id="{354B9276-93CC-46FC-971D-C343B0337234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15" name="Text Box 3">
          <a:extLst>
            <a:ext uri="{FF2B5EF4-FFF2-40B4-BE49-F238E27FC236}">
              <a16:creationId xmlns:a16="http://schemas.microsoft.com/office/drawing/2014/main" id="{2F7F3C38-DDFC-4D77-ABFF-1B48C138EA1B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16" name="Text Box 3">
          <a:extLst>
            <a:ext uri="{FF2B5EF4-FFF2-40B4-BE49-F238E27FC236}">
              <a16:creationId xmlns:a16="http://schemas.microsoft.com/office/drawing/2014/main" id="{DA206E9E-9264-405A-9CE5-F4B87F1E980C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17" name="Text Box 3">
          <a:extLst>
            <a:ext uri="{FF2B5EF4-FFF2-40B4-BE49-F238E27FC236}">
              <a16:creationId xmlns:a16="http://schemas.microsoft.com/office/drawing/2014/main" id="{9EAFCCC3-4EB7-4EB0-ABCB-2F35A67D197A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18" name="Text Box 3">
          <a:extLst>
            <a:ext uri="{FF2B5EF4-FFF2-40B4-BE49-F238E27FC236}">
              <a16:creationId xmlns:a16="http://schemas.microsoft.com/office/drawing/2014/main" id="{58AE1FCD-C8CB-4AAE-A568-69A49B31640F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19" name="Text Box 3">
          <a:extLst>
            <a:ext uri="{FF2B5EF4-FFF2-40B4-BE49-F238E27FC236}">
              <a16:creationId xmlns:a16="http://schemas.microsoft.com/office/drawing/2014/main" id="{DA5E948B-A153-4343-8700-76EFD98F4EF7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20" name="Text Box 3">
          <a:extLst>
            <a:ext uri="{FF2B5EF4-FFF2-40B4-BE49-F238E27FC236}">
              <a16:creationId xmlns:a16="http://schemas.microsoft.com/office/drawing/2014/main" id="{9E99E3EE-AD7A-4F8A-B7DB-31E6AAFCA2DB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21" name="Text Box 3">
          <a:extLst>
            <a:ext uri="{FF2B5EF4-FFF2-40B4-BE49-F238E27FC236}">
              <a16:creationId xmlns:a16="http://schemas.microsoft.com/office/drawing/2014/main" id="{54DDAA3E-BBAD-4F00-A185-E66F05694798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22" name="Text Box 3">
          <a:extLst>
            <a:ext uri="{FF2B5EF4-FFF2-40B4-BE49-F238E27FC236}">
              <a16:creationId xmlns:a16="http://schemas.microsoft.com/office/drawing/2014/main" id="{1010B88A-EBBD-4C6F-BD1A-B3F5CAE82EEB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23" name="Text Box 3">
          <a:extLst>
            <a:ext uri="{FF2B5EF4-FFF2-40B4-BE49-F238E27FC236}">
              <a16:creationId xmlns:a16="http://schemas.microsoft.com/office/drawing/2014/main" id="{E032CFE5-F67A-4EDD-AC0A-4C4001E11160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24" name="Text Box 3">
          <a:extLst>
            <a:ext uri="{FF2B5EF4-FFF2-40B4-BE49-F238E27FC236}">
              <a16:creationId xmlns:a16="http://schemas.microsoft.com/office/drawing/2014/main" id="{AD0B8866-14DF-40D2-87BB-60C75982726D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25" name="Text Box 3">
          <a:extLst>
            <a:ext uri="{FF2B5EF4-FFF2-40B4-BE49-F238E27FC236}">
              <a16:creationId xmlns:a16="http://schemas.microsoft.com/office/drawing/2014/main" id="{55A4CEF8-4A16-4896-9288-E67A96DCEC8C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26" name="Text Box 3">
          <a:extLst>
            <a:ext uri="{FF2B5EF4-FFF2-40B4-BE49-F238E27FC236}">
              <a16:creationId xmlns:a16="http://schemas.microsoft.com/office/drawing/2014/main" id="{3DF2DA16-EC11-4A5D-9DB0-08293CDBB0D3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27" name="Text Box 3">
          <a:extLst>
            <a:ext uri="{FF2B5EF4-FFF2-40B4-BE49-F238E27FC236}">
              <a16:creationId xmlns:a16="http://schemas.microsoft.com/office/drawing/2014/main" id="{D78B24B0-E40F-4F26-B688-92159277560E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28" name="Text Box 3">
          <a:extLst>
            <a:ext uri="{FF2B5EF4-FFF2-40B4-BE49-F238E27FC236}">
              <a16:creationId xmlns:a16="http://schemas.microsoft.com/office/drawing/2014/main" id="{3F19CDFC-A283-4755-8BA4-0ABC1F27AEF5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29" name="Text Box 3">
          <a:extLst>
            <a:ext uri="{FF2B5EF4-FFF2-40B4-BE49-F238E27FC236}">
              <a16:creationId xmlns:a16="http://schemas.microsoft.com/office/drawing/2014/main" id="{467DA1AC-3064-4AC6-B98F-E8B6AD5F37BF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30" name="Text Box 3">
          <a:extLst>
            <a:ext uri="{FF2B5EF4-FFF2-40B4-BE49-F238E27FC236}">
              <a16:creationId xmlns:a16="http://schemas.microsoft.com/office/drawing/2014/main" id="{84939048-943C-4FF5-9B6A-8D9AA7BD239C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31" name="Text Box 3">
          <a:extLst>
            <a:ext uri="{FF2B5EF4-FFF2-40B4-BE49-F238E27FC236}">
              <a16:creationId xmlns:a16="http://schemas.microsoft.com/office/drawing/2014/main" id="{C532432E-29D1-4FF6-AF84-3538070AD5E9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32" name="Text Box 3">
          <a:extLst>
            <a:ext uri="{FF2B5EF4-FFF2-40B4-BE49-F238E27FC236}">
              <a16:creationId xmlns:a16="http://schemas.microsoft.com/office/drawing/2014/main" id="{03ACFDD1-623B-4CB5-9B2D-90B167E286BB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33" name="Text Box 3">
          <a:extLst>
            <a:ext uri="{FF2B5EF4-FFF2-40B4-BE49-F238E27FC236}">
              <a16:creationId xmlns:a16="http://schemas.microsoft.com/office/drawing/2014/main" id="{B321543A-5525-4598-81C3-8DAE11ADA4D2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34" name="Text Box 3">
          <a:extLst>
            <a:ext uri="{FF2B5EF4-FFF2-40B4-BE49-F238E27FC236}">
              <a16:creationId xmlns:a16="http://schemas.microsoft.com/office/drawing/2014/main" id="{F00B81E7-1886-41F8-8724-AB04C9DEC0A4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35" name="Text Box 3">
          <a:extLst>
            <a:ext uri="{FF2B5EF4-FFF2-40B4-BE49-F238E27FC236}">
              <a16:creationId xmlns:a16="http://schemas.microsoft.com/office/drawing/2014/main" id="{BBFB3828-CB5A-4826-8A0C-EBC605EE2CE7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36" name="Text Box 3">
          <a:extLst>
            <a:ext uri="{FF2B5EF4-FFF2-40B4-BE49-F238E27FC236}">
              <a16:creationId xmlns:a16="http://schemas.microsoft.com/office/drawing/2014/main" id="{607FB4A9-DF5E-4C6B-AF17-8135A9A39FB4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37" name="Text Box 3">
          <a:extLst>
            <a:ext uri="{FF2B5EF4-FFF2-40B4-BE49-F238E27FC236}">
              <a16:creationId xmlns:a16="http://schemas.microsoft.com/office/drawing/2014/main" id="{8B9794E8-424A-4E0B-8088-B31EE51307C5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38" name="Text Box 3">
          <a:extLst>
            <a:ext uri="{FF2B5EF4-FFF2-40B4-BE49-F238E27FC236}">
              <a16:creationId xmlns:a16="http://schemas.microsoft.com/office/drawing/2014/main" id="{19EE5F13-0EED-4456-BAF7-C0956EF4C66B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39" name="Text Box 3">
          <a:extLst>
            <a:ext uri="{FF2B5EF4-FFF2-40B4-BE49-F238E27FC236}">
              <a16:creationId xmlns:a16="http://schemas.microsoft.com/office/drawing/2014/main" id="{2E46D910-33F1-4847-96FC-B53EF1403ABF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40" name="Text Box 3">
          <a:extLst>
            <a:ext uri="{FF2B5EF4-FFF2-40B4-BE49-F238E27FC236}">
              <a16:creationId xmlns:a16="http://schemas.microsoft.com/office/drawing/2014/main" id="{798333B7-9DD1-4A24-92F2-54E2C924BD36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41" name="Text Box 3">
          <a:extLst>
            <a:ext uri="{FF2B5EF4-FFF2-40B4-BE49-F238E27FC236}">
              <a16:creationId xmlns:a16="http://schemas.microsoft.com/office/drawing/2014/main" id="{E41B48A5-22E6-46ED-8982-6A9823884CDF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42" name="Text Box 3">
          <a:extLst>
            <a:ext uri="{FF2B5EF4-FFF2-40B4-BE49-F238E27FC236}">
              <a16:creationId xmlns:a16="http://schemas.microsoft.com/office/drawing/2014/main" id="{C28F2BFB-D8EB-46B8-AA70-D88BD63EDC90}"/>
            </a:ext>
          </a:extLst>
        </xdr:cNvPr>
        <xdr:cNvSpPr txBox="1">
          <a:spLocks noChangeArrowheads="1"/>
        </xdr:cNvSpPr>
      </xdr:nvSpPr>
      <xdr:spPr bwMode="auto">
        <a:xfrm>
          <a:off x="479107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43" name="Text Box 3">
          <a:extLst>
            <a:ext uri="{FF2B5EF4-FFF2-40B4-BE49-F238E27FC236}">
              <a16:creationId xmlns:a16="http://schemas.microsoft.com/office/drawing/2014/main" id="{A8AF74C2-ADFF-4176-9622-75FE7C2F6747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44" name="Text Box 3">
          <a:extLst>
            <a:ext uri="{FF2B5EF4-FFF2-40B4-BE49-F238E27FC236}">
              <a16:creationId xmlns:a16="http://schemas.microsoft.com/office/drawing/2014/main" id="{BCA484A5-5EDC-4E14-93E2-E893FEDE4A04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45" name="Text Box 3">
          <a:extLst>
            <a:ext uri="{FF2B5EF4-FFF2-40B4-BE49-F238E27FC236}">
              <a16:creationId xmlns:a16="http://schemas.microsoft.com/office/drawing/2014/main" id="{B2CA513C-FA2B-4397-A409-1D551097E326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46" name="Text Box 3">
          <a:extLst>
            <a:ext uri="{FF2B5EF4-FFF2-40B4-BE49-F238E27FC236}">
              <a16:creationId xmlns:a16="http://schemas.microsoft.com/office/drawing/2014/main" id="{8537E62C-2735-48AF-AB4F-3CD9A5A7F73D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47" name="Text Box 3">
          <a:extLst>
            <a:ext uri="{FF2B5EF4-FFF2-40B4-BE49-F238E27FC236}">
              <a16:creationId xmlns:a16="http://schemas.microsoft.com/office/drawing/2014/main" id="{D025ADA9-F9A2-4A04-9E2D-23124992DB2E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48" name="Text Box 3">
          <a:extLst>
            <a:ext uri="{FF2B5EF4-FFF2-40B4-BE49-F238E27FC236}">
              <a16:creationId xmlns:a16="http://schemas.microsoft.com/office/drawing/2014/main" id="{8AE65EDC-C6ED-4C6C-94BB-1D4D9D244F51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49" name="Text Box 3">
          <a:extLst>
            <a:ext uri="{FF2B5EF4-FFF2-40B4-BE49-F238E27FC236}">
              <a16:creationId xmlns:a16="http://schemas.microsoft.com/office/drawing/2014/main" id="{F5D95C9C-FF92-4F61-A45C-06F04A850E99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50" name="Text Box 3">
          <a:extLst>
            <a:ext uri="{FF2B5EF4-FFF2-40B4-BE49-F238E27FC236}">
              <a16:creationId xmlns:a16="http://schemas.microsoft.com/office/drawing/2014/main" id="{7A18C45E-59F4-4E71-8973-BF1BF2964BA1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51" name="Text Box 3">
          <a:extLst>
            <a:ext uri="{FF2B5EF4-FFF2-40B4-BE49-F238E27FC236}">
              <a16:creationId xmlns:a16="http://schemas.microsoft.com/office/drawing/2014/main" id="{9D1EFC93-8C45-406A-9648-DAE795F83B9B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52" name="Text Box 3">
          <a:extLst>
            <a:ext uri="{FF2B5EF4-FFF2-40B4-BE49-F238E27FC236}">
              <a16:creationId xmlns:a16="http://schemas.microsoft.com/office/drawing/2014/main" id="{C5F60069-3C9D-49D6-8C24-259739845EA1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53" name="Text Box 3">
          <a:extLst>
            <a:ext uri="{FF2B5EF4-FFF2-40B4-BE49-F238E27FC236}">
              <a16:creationId xmlns:a16="http://schemas.microsoft.com/office/drawing/2014/main" id="{2F36AB90-E5A4-47AB-AFD2-B3DBEAF95CC1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54" name="Text Box 3">
          <a:extLst>
            <a:ext uri="{FF2B5EF4-FFF2-40B4-BE49-F238E27FC236}">
              <a16:creationId xmlns:a16="http://schemas.microsoft.com/office/drawing/2014/main" id="{030E8072-3654-4B55-90FA-69A3D67C36DC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55" name="Text Box 3">
          <a:extLst>
            <a:ext uri="{FF2B5EF4-FFF2-40B4-BE49-F238E27FC236}">
              <a16:creationId xmlns:a16="http://schemas.microsoft.com/office/drawing/2014/main" id="{AC3CCE01-B590-4F57-A9CD-981E2F7FF782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56" name="Text Box 3">
          <a:extLst>
            <a:ext uri="{FF2B5EF4-FFF2-40B4-BE49-F238E27FC236}">
              <a16:creationId xmlns:a16="http://schemas.microsoft.com/office/drawing/2014/main" id="{2788A9CF-C10D-4FD1-8171-607759A3B4AA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57" name="Text Box 3">
          <a:extLst>
            <a:ext uri="{FF2B5EF4-FFF2-40B4-BE49-F238E27FC236}">
              <a16:creationId xmlns:a16="http://schemas.microsoft.com/office/drawing/2014/main" id="{D10CA91E-32C3-4577-8EF9-EFD322F642D4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58" name="Text Box 3">
          <a:extLst>
            <a:ext uri="{FF2B5EF4-FFF2-40B4-BE49-F238E27FC236}">
              <a16:creationId xmlns:a16="http://schemas.microsoft.com/office/drawing/2014/main" id="{9DBA6A27-72D4-440F-B9CB-6BF77808E228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59" name="Text Box 3">
          <a:extLst>
            <a:ext uri="{FF2B5EF4-FFF2-40B4-BE49-F238E27FC236}">
              <a16:creationId xmlns:a16="http://schemas.microsoft.com/office/drawing/2014/main" id="{B6884A03-0160-4AD9-A0B5-2E97F5F59638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60" name="Text Box 3">
          <a:extLst>
            <a:ext uri="{FF2B5EF4-FFF2-40B4-BE49-F238E27FC236}">
              <a16:creationId xmlns:a16="http://schemas.microsoft.com/office/drawing/2014/main" id="{92E2FCC0-9FA0-4D83-B817-E8051A3CD4CF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61" name="Text Box 3">
          <a:extLst>
            <a:ext uri="{FF2B5EF4-FFF2-40B4-BE49-F238E27FC236}">
              <a16:creationId xmlns:a16="http://schemas.microsoft.com/office/drawing/2014/main" id="{F297A6FF-4065-4E39-94AB-79916EBCE7F8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62" name="Text Box 3">
          <a:extLst>
            <a:ext uri="{FF2B5EF4-FFF2-40B4-BE49-F238E27FC236}">
              <a16:creationId xmlns:a16="http://schemas.microsoft.com/office/drawing/2014/main" id="{CA6544C1-2258-4F88-B904-9189C0AF31A7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63" name="Text Box 3">
          <a:extLst>
            <a:ext uri="{FF2B5EF4-FFF2-40B4-BE49-F238E27FC236}">
              <a16:creationId xmlns:a16="http://schemas.microsoft.com/office/drawing/2014/main" id="{64795CF3-5063-47F1-92A7-6072B0121AB1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64" name="Text Box 3">
          <a:extLst>
            <a:ext uri="{FF2B5EF4-FFF2-40B4-BE49-F238E27FC236}">
              <a16:creationId xmlns:a16="http://schemas.microsoft.com/office/drawing/2014/main" id="{4CE06B31-FEA1-4997-85D2-6AFEEC09FCAC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65" name="Text Box 3">
          <a:extLst>
            <a:ext uri="{FF2B5EF4-FFF2-40B4-BE49-F238E27FC236}">
              <a16:creationId xmlns:a16="http://schemas.microsoft.com/office/drawing/2014/main" id="{66A4F93A-DA31-47B3-8673-2F52AC763C66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66" name="Text Box 3">
          <a:extLst>
            <a:ext uri="{FF2B5EF4-FFF2-40B4-BE49-F238E27FC236}">
              <a16:creationId xmlns:a16="http://schemas.microsoft.com/office/drawing/2014/main" id="{6EBFABC7-66C5-491F-8C82-1FE20C34A968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67" name="Text Box 3">
          <a:extLst>
            <a:ext uri="{FF2B5EF4-FFF2-40B4-BE49-F238E27FC236}">
              <a16:creationId xmlns:a16="http://schemas.microsoft.com/office/drawing/2014/main" id="{80FD809B-9E18-4C0F-8B2C-AB8684666492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68" name="Text Box 3">
          <a:extLst>
            <a:ext uri="{FF2B5EF4-FFF2-40B4-BE49-F238E27FC236}">
              <a16:creationId xmlns:a16="http://schemas.microsoft.com/office/drawing/2014/main" id="{5272E264-673A-4AAB-BF2B-AEA0928E5964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69" name="Text Box 3">
          <a:extLst>
            <a:ext uri="{FF2B5EF4-FFF2-40B4-BE49-F238E27FC236}">
              <a16:creationId xmlns:a16="http://schemas.microsoft.com/office/drawing/2014/main" id="{3395D5DA-FD64-469C-B509-1FDE43EB02A4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70" name="Text Box 3">
          <a:extLst>
            <a:ext uri="{FF2B5EF4-FFF2-40B4-BE49-F238E27FC236}">
              <a16:creationId xmlns:a16="http://schemas.microsoft.com/office/drawing/2014/main" id="{6F7580B9-8253-45BD-94A8-F193F432AAB9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71" name="Text Box 3">
          <a:extLst>
            <a:ext uri="{FF2B5EF4-FFF2-40B4-BE49-F238E27FC236}">
              <a16:creationId xmlns:a16="http://schemas.microsoft.com/office/drawing/2014/main" id="{71927041-E12B-4147-9D50-160EDE1ADB51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72" name="Text Box 3">
          <a:extLst>
            <a:ext uri="{FF2B5EF4-FFF2-40B4-BE49-F238E27FC236}">
              <a16:creationId xmlns:a16="http://schemas.microsoft.com/office/drawing/2014/main" id="{8AA3A52C-E5E9-405E-BB03-325D79C32214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73" name="Text Box 3">
          <a:extLst>
            <a:ext uri="{FF2B5EF4-FFF2-40B4-BE49-F238E27FC236}">
              <a16:creationId xmlns:a16="http://schemas.microsoft.com/office/drawing/2014/main" id="{FC1E3CD8-6805-4EC1-982C-647FCBDA1A54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74" name="Text Box 3">
          <a:extLst>
            <a:ext uri="{FF2B5EF4-FFF2-40B4-BE49-F238E27FC236}">
              <a16:creationId xmlns:a16="http://schemas.microsoft.com/office/drawing/2014/main" id="{3E3C61C0-E8B1-4713-A338-C867143868B4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75" name="Text Box 3">
          <a:extLst>
            <a:ext uri="{FF2B5EF4-FFF2-40B4-BE49-F238E27FC236}">
              <a16:creationId xmlns:a16="http://schemas.microsoft.com/office/drawing/2014/main" id="{2D9A8D88-4065-47BA-86A2-82DF4E00286A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76" name="Text Box 3">
          <a:extLst>
            <a:ext uri="{FF2B5EF4-FFF2-40B4-BE49-F238E27FC236}">
              <a16:creationId xmlns:a16="http://schemas.microsoft.com/office/drawing/2014/main" id="{D6F6F3A1-CC2B-4556-9A4A-E9494055FC53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77" name="Text Box 3">
          <a:extLst>
            <a:ext uri="{FF2B5EF4-FFF2-40B4-BE49-F238E27FC236}">
              <a16:creationId xmlns:a16="http://schemas.microsoft.com/office/drawing/2014/main" id="{3B4556CD-E87C-4264-BBC4-6050C889717D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78" name="Text Box 3">
          <a:extLst>
            <a:ext uri="{FF2B5EF4-FFF2-40B4-BE49-F238E27FC236}">
              <a16:creationId xmlns:a16="http://schemas.microsoft.com/office/drawing/2014/main" id="{AC751287-510B-498D-9550-045BE2CA49D7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79" name="Text Box 3">
          <a:extLst>
            <a:ext uri="{FF2B5EF4-FFF2-40B4-BE49-F238E27FC236}">
              <a16:creationId xmlns:a16="http://schemas.microsoft.com/office/drawing/2014/main" id="{954B1D0F-327C-49B3-ABEE-58E847C4C59D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80" name="Text Box 3">
          <a:extLst>
            <a:ext uri="{FF2B5EF4-FFF2-40B4-BE49-F238E27FC236}">
              <a16:creationId xmlns:a16="http://schemas.microsoft.com/office/drawing/2014/main" id="{9ED18ACD-B625-42C7-B311-28FA5394576C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81" name="Text Box 3">
          <a:extLst>
            <a:ext uri="{FF2B5EF4-FFF2-40B4-BE49-F238E27FC236}">
              <a16:creationId xmlns:a16="http://schemas.microsoft.com/office/drawing/2014/main" id="{898FD809-CA31-4EFF-8607-76B83BCE18E0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82" name="Text Box 3">
          <a:extLst>
            <a:ext uri="{FF2B5EF4-FFF2-40B4-BE49-F238E27FC236}">
              <a16:creationId xmlns:a16="http://schemas.microsoft.com/office/drawing/2014/main" id="{8CFBF3F7-15FC-40E5-8E87-F5FDA6F7E76F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483" name="Text Box 3">
          <a:extLst>
            <a:ext uri="{FF2B5EF4-FFF2-40B4-BE49-F238E27FC236}">
              <a16:creationId xmlns:a16="http://schemas.microsoft.com/office/drawing/2014/main" id="{1BEA29C6-C1D1-4171-A53D-3113B04D267E}"/>
            </a:ext>
          </a:extLst>
        </xdr:cNvPr>
        <xdr:cNvSpPr txBox="1">
          <a:spLocks noChangeArrowheads="1"/>
        </xdr:cNvSpPr>
      </xdr:nvSpPr>
      <xdr:spPr bwMode="auto">
        <a:xfrm>
          <a:off x="479107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84" name="Text Box 3">
          <a:extLst>
            <a:ext uri="{FF2B5EF4-FFF2-40B4-BE49-F238E27FC236}">
              <a16:creationId xmlns:a16="http://schemas.microsoft.com/office/drawing/2014/main" id="{592BA5CC-12B6-46BF-A651-7F3A8BE8C140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85" name="Text Box 3">
          <a:extLst>
            <a:ext uri="{FF2B5EF4-FFF2-40B4-BE49-F238E27FC236}">
              <a16:creationId xmlns:a16="http://schemas.microsoft.com/office/drawing/2014/main" id="{DFE46D61-D0BB-4418-ABAC-87F0DE2A9C14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86" name="Text Box 3">
          <a:extLst>
            <a:ext uri="{FF2B5EF4-FFF2-40B4-BE49-F238E27FC236}">
              <a16:creationId xmlns:a16="http://schemas.microsoft.com/office/drawing/2014/main" id="{DE26D58F-DA8E-420B-9C89-79DA511A7059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87" name="Text Box 3">
          <a:extLst>
            <a:ext uri="{FF2B5EF4-FFF2-40B4-BE49-F238E27FC236}">
              <a16:creationId xmlns:a16="http://schemas.microsoft.com/office/drawing/2014/main" id="{10F86D4A-7E56-4D5F-8806-02A27A643888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88" name="Text Box 3">
          <a:extLst>
            <a:ext uri="{FF2B5EF4-FFF2-40B4-BE49-F238E27FC236}">
              <a16:creationId xmlns:a16="http://schemas.microsoft.com/office/drawing/2014/main" id="{8E6174F3-728C-4E74-98D9-A2D80A7EDBDA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89" name="Text Box 3">
          <a:extLst>
            <a:ext uri="{FF2B5EF4-FFF2-40B4-BE49-F238E27FC236}">
              <a16:creationId xmlns:a16="http://schemas.microsoft.com/office/drawing/2014/main" id="{066B830B-B49B-401D-B062-71A1CBE5BBD5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90" name="Text Box 3">
          <a:extLst>
            <a:ext uri="{FF2B5EF4-FFF2-40B4-BE49-F238E27FC236}">
              <a16:creationId xmlns:a16="http://schemas.microsoft.com/office/drawing/2014/main" id="{927B22D4-E1BB-48CF-8A7E-7528E9C2BCF9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91" name="Text Box 3">
          <a:extLst>
            <a:ext uri="{FF2B5EF4-FFF2-40B4-BE49-F238E27FC236}">
              <a16:creationId xmlns:a16="http://schemas.microsoft.com/office/drawing/2014/main" id="{46E1333A-EFF9-4953-8D87-FAD33263936C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92" name="Text Box 3">
          <a:extLst>
            <a:ext uri="{FF2B5EF4-FFF2-40B4-BE49-F238E27FC236}">
              <a16:creationId xmlns:a16="http://schemas.microsoft.com/office/drawing/2014/main" id="{314EA552-92CB-4AA2-A864-8D84E85446F9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93" name="Text Box 3">
          <a:extLst>
            <a:ext uri="{FF2B5EF4-FFF2-40B4-BE49-F238E27FC236}">
              <a16:creationId xmlns:a16="http://schemas.microsoft.com/office/drawing/2014/main" id="{699A1972-EB1D-4E7E-9071-AEB2B457E3F2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94" name="Text Box 3">
          <a:extLst>
            <a:ext uri="{FF2B5EF4-FFF2-40B4-BE49-F238E27FC236}">
              <a16:creationId xmlns:a16="http://schemas.microsoft.com/office/drawing/2014/main" id="{81B9B4A1-90AE-45AC-9526-EFAB9E77B7C6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95" name="Text Box 3">
          <a:extLst>
            <a:ext uri="{FF2B5EF4-FFF2-40B4-BE49-F238E27FC236}">
              <a16:creationId xmlns:a16="http://schemas.microsoft.com/office/drawing/2014/main" id="{F6ECE82A-9526-4D33-8E5F-FD04F2D797F1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96" name="Text Box 3">
          <a:extLst>
            <a:ext uri="{FF2B5EF4-FFF2-40B4-BE49-F238E27FC236}">
              <a16:creationId xmlns:a16="http://schemas.microsoft.com/office/drawing/2014/main" id="{6941441E-9F41-4D6A-ACBB-9CE796B4CAF9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97" name="Text Box 3">
          <a:extLst>
            <a:ext uri="{FF2B5EF4-FFF2-40B4-BE49-F238E27FC236}">
              <a16:creationId xmlns:a16="http://schemas.microsoft.com/office/drawing/2014/main" id="{6DF768DC-F348-4FF9-B29B-4F42415A2ED5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98" name="Text Box 3">
          <a:extLst>
            <a:ext uri="{FF2B5EF4-FFF2-40B4-BE49-F238E27FC236}">
              <a16:creationId xmlns:a16="http://schemas.microsoft.com/office/drawing/2014/main" id="{BA29D124-6C82-46FD-B83E-540FF00B9DE8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499" name="Text Box 3">
          <a:extLst>
            <a:ext uri="{FF2B5EF4-FFF2-40B4-BE49-F238E27FC236}">
              <a16:creationId xmlns:a16="http://schemas.microsoft.com/office/drawing/2014/main" id="{D3DCB536-DC66-4C3E-9DCE-B40266515C5A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500" name="Text Box 3">
          <a:extLst>
            <a:ext uri="{FF2B5EF4-FFF2-40B4-BE49-F238E27FC236}">
              <a16:creationId xmlns:a16="http://schemas.microsoft.com/office/drawing/2014/main" id="{7D65979E-5BFA-4EC7-AE50-FCBF3D39D3FC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501" name="Text Box 3">
          <a:extLst>
            <a:ext uri="{FF2B5EF4-FFF2-40B4-BE49-F238E27FC236}">
              <a16:creationId xmlns:a16="http://schemas.microsoft.com/office/drawing/2014/main" id="{F17FB8B5-E989-4EDD-94FD-45877449F343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502" name="Text Box 3">
          <a:extLst>
            <a:ext uri="{FF2B5EF4-FFF2-40B4-BE49-F238E27FC236}">
              <a16:creationId xmlns:a16="http://schemas.microsoft.com/office/drawing/2014/main" id="{332C12A4-25AB-4A67-AA21-C8DA6F0BBD93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503" name="Text Box 3">
          <a:extLst>
            <a:ext uri="{FF2B5EF4-FFF2-40B4-BE49-F238E27FC236}">
              <a16:creationId xmlns:a16="http://schemas.microsoft.com/office/drawing/2014/main" id="{49DDF922-068C-4444-9869-14064537FC8A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504" name="Text Box 3">
          <a:extLst>
            <a:ext uri="{FF2B5EF4-FFF2-40B4-BE49-F238E27FC236}">
              <a16:creationId xmlns:a16="http://schemas.microsoft.com/office/drawing/2014/main" id="{AFE5DD8F-E6DA-4F12-AD26-F7ADB79C4EB0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505" name="Text Box 3">
          <a:extLst>
            <a:ext uri="{FF2B5EF4-FFF2-40B4-BE49-F238E27FC236}">
              <a16:creationId xmlns:a16="http://schemas.microsoft.com/office/drawing/2014/main" id="{191014F4-F4F1-4A4A-B715-95A1D5E53DEC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506" name="Text Box 3">
          <a:extLst>
            <a:ext uri="{FF2B5EF4-FFF2-40B4-BE49-F238E27FC236}">
              <a16:creationId xmlns:a16="http://schemas.microsoft.com/office/drawing/2014/main" id="{97BE50F1-03FC-4067-A523-BE58D2EA76E4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507" name="Text Box 3">
          <a:extLst>
            <a:ext uri="{FF2B5EF4-FFF2-40B4-BE49-F238E27FC236}">
              <a16:creationId xmlns:a16="http://schemas.microsoft.com/office/drawing/2014/main" id="{F0EFC2BA-2518-42B9-ACFB-AC711BD8ABEB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508" name="Text Box 3">
          <a:extLst>
            <a:ext uri="{FF2B5EF4-FFF2-40B4-BE49-F238E27FC236}">
              <a16:creationId xmlns:a16="http://schemas.microsoft.com/office/drawing/2014/main" id="{0512532B-6A65-4108-A9ED-9F450CE99341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509" name="Text Box 3">
          <a:extLst>
            <a:ext uri="{FF2B5EF4-FFF2-40B4-BE49-F238E27FC236}">
              <a16:creationId xmlns:a16="http://schemas.microsoft.com/office/drawing/2014/main" id="{6950B738-3666-4E71-A09D-630FC4200DB3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510" name="Text Box 3">
          <a:extLst>
            <a:ext uri="{FF2B5EF4-FFF2-40B4-BE49-F238E27FC236}">
              <a16:creationId xmlns:a16="http://schemas.microsoft.com/office/drawing/2014/main" id="{C1D54C2C-8207-422F-A8C9-550EAB1B6DA8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511" name="Text Box 3">
          <a:extLst>
            <a:ext uri="{FF2B5EF4-FFF2-40B4-BE49-F238E27FC236}">
              <a16:creationId xmlns:a16="http://schemas.microsoft.com/office/drawing/2014/main" id="{007A9F3D-67E8-417A-9F28-66B094F0405F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512" name="Text Box 3">
          <a:extLst>
            <a:ext uri="{FF2B5EF4-FFF2-40B4-BE49-F238E27FC236}">
              <a16:creationId xmlns:a16="http://schemas.microsoft.com/office/drawing/2014/main" id="{733E55B8-43B0-402B-B6EA-38CB6D44D631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513" name="Text Box 3">
          <a:extLst>
            <a:ext uri="{FF2B5EF4-FFF2-40B4-BE49-F238E27FC236}">
              <a16:creationId xmlns:a16="http://schemas.microsoft.com/office/drawing/2014/main" id="{415516E9-A293-4F33-B24B-D787308CE042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514" name="Text Box 3">
          <a:extLst>
            <a:ext uri="{FF2B5EF4-FFF2-40B4-BE49-F238E27FC236}">
              <a16:creationId xmlns:a16="http://schemas.microsoft.com/office/drawing/2014/main" id="{15BA99BA-9C47-42F4-B82A-E958DCF223F3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515" name="Text Box 3">
          <a:extLst>
            <a:ext uri="{FF2B5EF4-FFF2-40B4-BE49-F238E27FC236}">
              <a16:creationId xmlns:a16="http://schemas.microsoft.com/office/drawing/2014/main" id="{20C4CB72-3156-41DF-934B-8AD901FD1546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516" name="Text Box 3">
          <a:extLst>
            <a:ext uri="{FF2B5EF4-FFF2-40B4-BE49-F238E27FC236}">
              <a16:creationId xmlns:a16="http://schemas.microsoft.com/office/drawing/2014/main" id="{485B4F93-17DC-4566-9CFC-C8235437499F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517" name="Text Box 3">
          <a:extLst>
            <a:ext uri="{FF2B5EF4-FFF2-40B4-BE49-F238E27FC236}">
              <a16:creationId xmlns:a16="http://schemas.microsoft.com/office/drawing/2014/main" id="{8C8610AC-14FF-41DD-9FC3-5E6FB614AAFB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518" name="Text Box 3">
          <a:extLst>
            <a:ext uri="{FF2B5EF4-FFF2-40B4-BE49-F238E27FC236}">
              <a16:creationId xmlns:a16="http://schemas.microsoft.com/office/drawing/2014/main" id="{82C878B5-6AB0-41AB-88A7-A5517DBBF886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519" name="Text Box 3">
          <a:extLst>
            <a:ext uri="{FF2B5EF4-FFF2-40B4-BE49-F238E27FC236}">
              <a16:creationId xmlns:a16="http://schemas.microsoft.com/office/drawing/2014/main" id="{4773CC54-D8E6-45B8-830C-537FE3C3DC8C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520" name="Text Box 3">
          <a:extLst>
            <a:ext uri="{FF2B5EF4-FFF2-40B4-BE49-F238E27FC236}">
              <a16:creationId xmlns:a16="http://schemas.microsoft.com/office/drawing/2014/main" id="{5A0D28A9-14F0-4176-B780-A7874C2FD726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521" name="Text Box 3">
          <a:extLst>
            <a:ext uri="{FF2B5EF4-FFF2-40B4-BE49-F238E27FC236}">
              <a16:creationId xmlns:a16="http://schemas.microsoft.com/office/drawing/2014/main" id="{06BE6539-6454-42BB-BE55-11CF6472F274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522" name="Text Box 3">
          <a:extLst>
            <a:ext uri="{FF2B5EF4-FFF2-40B4-BE49-F238E27FC236}">
              <a16:creationId xmlns:a16="http://schemas.microsoft.com/office/drawing/2014/main" id="{72FC9831-54C1-437A-AD4E-179012868334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523" name="Text Box 3">
          <a:extLst>
            <a:ext uri="{FF2B5EF4-FFF2-40B4-BE49-F238E27FC236}">
              <a16:creationId xmlns:a16="http://schemas.microsoft.com/office/drawing/2014/main" id="{7A84289C-4C3D-4369-AF7F-D1FCA71F4370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76200</xdr:colOff>
      <xdr:row>137</xdr:row>
      <xdr:rowOff>57150</xdr:rowOff>
    </xdr:to>
    <xdr:sp macro="" textlink="">
      <xdr:nvSpPr>
        <xdr:cNvPr id="16154524" name="Text Box 3">
          <a:extLst>
            <a:ext uri="{FF2B5EF4-FFF2-40B4-BE49-F238E27FC236}">
              <a16:creationId xmlns:a16="http://schemas.microsoft.com/office/drawing/2014/main" id="{368C6FC0-68BB-44F6-AE15-DFD0210CFF10}"/>
            </a:ext>
          </a:extLst>
        </xdr:cNvPr>
        <xdr:cNvSpPr txBox="1">
          <a:spLocks noChangeArrowheads="1"/>
        </xdr:cNvSpPr>
      </xdr:nvSpPr>
      <xdr:spPr bwMode="auto">
        <a:xfrm>
          <a:off x="5562600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25" name="Text Box 3">
          <a:extLst>
            <a:ext uri="{FF2B5EF4-FFF2-40B4-BE49-F238E27FC236}">
              <a16:creationId xmlns:a16="http://schemas.microsoft.com/office/drawing/2014/main" id="{E92490E8-B1EE-4BAE-8236-6C6FC3D4F206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26" name="Text Box 3">
          <a:extLst>
            <a:ext uri="{FF2B5EF4-FFF2-40B4-BE49-F238E27FC236}">
              <a16:creationId xmlns:a16="http://schemas.microsoft.com/office/drawing/2014/main" id="{C939B438-29B0-4D54-AB65-746DDC0C85BC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27" name="Text Box 3">
          <a:extLst>
            <a:ext uri="{FF2B5EF4-FFF2-40B4-BE49-F238E27FC236}">
              <a16:creationId xmlns:a16="http://schemas.microsoft.com/office/drawing/2014/main" id="{AC5D8211-C864-4BAD-ADED-5B7DA6A3AAFD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28" name="Text Box 3">
          <a:extLst>
            <a:ext uri="{FF2B5EF4-FFF2-40B4-BE49-F238E27FC236}">
              <a16:creationId xmlns:a16="http://schemas.microsoft.com/office/drawing/2014/main" id="{1B507159-C147-477F-9EAD-AFFB4D9EB5D2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29" name="Text Box 3">
          <a:extLst>
            <a:ext uri="{FF2B5EF4-FFF2-40B4-BE49-F238E27FC236}">
              <a16:creationId xmlns:a16="http://schemas.microsoft.com/office/drawing/2014/main" id="{158B7374-3852-4A05-A17C-A318ED9F6524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30" name="Text Box 3">
          <a:extLst>
            <a:ext uri="{FF2B5EF4-FFF2-40B4-BE49-F238E27FC236}">
              <a16:creationId xmlns:a16="http://schemas.microsoft.com/office/drawing/2014/main" id="{D21B3DD5-221B-4175-96F7-9C07A7BA598A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31" name="Text Box 3">
          <a:extLst>
            <a:ext uri="{FF2B5EF4-FFF2-40B4-BE49-F238E27FC236}">
              <a16:creationId xmlns:a16="http://schemas.microsoft.com/office/drawing/2014/main" id="{A5221237-7AE1-48BC-808B-086B1D52F256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32" name="Text Box 3">
          <a:extLst>
            <a:ext uri="{FF2B5EF4-FFF2-40B4-BE49-F238E27FC236}">
              <a16:creationId xmlns:a16="http://schemas.microsoft.com/office/drawing/2014/main" id="{3B70F525-2821-415C-B680-CEBD61756091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33" name="Text Box 3">
          <a:extLst>
            <a:ext uri="{FF2B5EF4-FFF2-40B4-BE49-F238E27FC236}">
              <a16:creationId xmlns:a16="http://schemas.microsoft.com/office/drawing/2014/main" id="{A0836891-F85F-4914-92F7-64022CBB1F07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34" name="Text Box 3">
          <a:extLst>
            <a:ext uri="{FF2B5EF4-FFF2-40B4-BE49-F238E27FC236}">
              <a16:creationId xmlns:a16="http://schemas.microsoft.com/office/drawing/2014/main" id="{5328D121-404C-42DE-8E3F-6332C8596652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35" name="Text Box 3">
          <a:extLst>
            <a:ext uri="{FF2B5EF4-FFF2-40B4-BE49-F238E27FC236}">
              <a16:creationId xmlns:a16="http://schemas.microsoft.com/office/drawing/2014/main" id="{6A3CCFDE-92E7-4186-BA17-1E13C23EA52D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36" name="Text Box 3">
          <a:extLst>
            <a:ext uri="{FF2B5EF4-FFF2-40B4-BE49-F238E27FC236}">
              <a16:creationId xmlns:a16="http://schemas.microsoft.com/office/drawing/2014/main" id="{83D9D50F-695F-4C15-8040-6ECBBAB9D45B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37" name="Text Box 3">
          <a:extLst>
            <a:ext uri="{FF2B5EF4-FFF2-40B4-BE49-F238E27FC236}">
              <a16:creationId xmlns:a16="http://schemas.microsoft.com/office/drawing/2014/main" id="{8DE6DA60-AFF9-42AC-95C8-C3A2FDA51162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38" name="Text Box 3">
          <a:extLst>
            <a:ext uri="{FF2B5EF4-FFF2-40B4-BE49-F238E27FC236}">
              <a16:creationId xmlns:a16="http://schemas.microsoft.com/office/drawing/2014/main" id="{D194496A-E6A1-4BE3-B843-6738B8560AB9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39" name="Text Box 3">
          <a:extLst>
            <a:ext uri="{FF2B5EF4-FFF2-40B4-BE49-F238E27FC236}">
              <a16:creationId xmlns:a16="http://schemas.microsoft.com/office/drawing/2014/main" id="{84F5FB7B-32A4-4D5A-9CAF-6E1B2F5EBDA4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40" name="Text Box 3">
          <a:extLst>
            <a:ext uri="{FF2B5EF4-FFF2-40B4-BE49-F238E27FC236}">
              <a16:creationId xmlns:a16="http://schemas.microsoft.com/office/drawing/2014/main" id="{F82192AD-4285-42E7-8335-BAF40BF8BE25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41" name="Text Box 3">
          <a:extLst>
            <a:ext uri="{FF2B5EF4-FFF2-40B4-BE49-F238E27FC236}">
              <a16:creationId xmlns:a16="http://schemas.microsoft.com/office/drawing/2014/main" id="{838078CF-66E1-4D54-A166-206695BABFD2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42" name="Text Box 3">
          <a:extLst>
            <a:ext uri="{FF2B5EF4-FFF2-40B4-BE49-F238E27FC236}">
              <a16:creationId xmlns:a16="http://schemas.microsoft.com/office/drawing/2014/main" id="{68E3E632-8FA0-4DE5-83EA-6C9537E763D9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43" name="Text Box 3">
          <a:extLst>
            <a:ext uri="{FF2B5EF4-FFF2-40B4-BE49-F238E27FC236}">
              <a16:creationId xmlns:a16="http://schemas.microsoft.com/office/drawing/2014/main" id="{D4B85237-48C2-427A-BC08-188E70EC7305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44" name="Text Box 3">
          <a:extLst>
            <a:ext uri="{FF2B5EF4-FFF2-40B4-BE49-F238E27FC236}">
              <a16:creationId xmlns:a16="http://schemas.microsoft.com/office/drawing/2014/main" id="{C4BBDD09-C5EA-46EF-91C5-6D4854EFF845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45" name="Text Box 3">
          <a:extLst>
            <a:ext uri="{FF2B5EF4-FFF2-40B4-BE49-F238E27FC236}">
              <a16:creationId xmlns:a16="http://schemas.microsoft.com/office/drawing/2014/main" id="{4B58D5C4-D427-4355-A797-8369EA110590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46" name="Text Box 3">
          <a:extLst>
            <a:ext uri="{FF2B5EF4-FFF2-40B4-BE49-F238E27FC236}">
              <a16:creationId xmlns:a16="http://schemas.microsoft.com/office/drawing/2014/main" id="{97E46E3C-59CA-45F2-8F46-B842A6F1F4BB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47" name="Text Box 3">
          <a:extLst>
            <a:ext uri="{FF2B5EF4-FFF2-40B4-BE49-F238E27FC236}">
              <a16:creationId xmlns:a16="http://schemas.microsoft.com/office/drawing/2014/main" id="{F88CEF1A-FFF9-4F6C-B57F-C6E70B84B273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48" name="Text Box 3">
          <a:extLst>
            <a:ext uri="{FF2B5EF4-FFF2-40B4-BE49-F238E27FC236}">
              <a16:creationId xmlns:a16="http://schemas.microsoft.com/office/drawing/2014/main" id="{A5E869EE-6621-4A1D-AEC2-60660EA97EA9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49" name="Text Box 3">
          <a:extLst>
            <a:ext uri="{FF2B5EF4-FFF2-40B4-BE49-F238E27FC236}">
              <a16:creationId xmlns:a16="http://schemas.microsoft.com/office/drawing/2014/main" id="{1EA73209-CD77-4C4B-9EAF-B998C8DD2178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50" name="Text Box 3">
          <a:extLst>
            <a:ext uri="{FF2B5EF4-FFF2-40B4-BE49-F238E27FC236}">
              <a16:creationId xmlns:a16="http://schemas.microsoft.com/office/drawing/2014/main" id="{FAB8950B-CF13-4B9F-875C-0AB4CA34FC92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51" name="Text Box 3">
          <a:extLst>
            <a:ext uri="{FF2B5EF4-FFF2-40B4-BE49-F238E27FC236}">
              <a16:creationId xmlns:a16="http://schemas.microsoft.com/office/drawing/2014/main" id="{C8D65847-377D-4651-B1B6-86D02B1B15B0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52" name="Text Box 3">
          <a:extLst>
            <a:ext uri="{FF2B5EF4-FFF2-40B4-BE49-F238E27FC236}">
              <a16:creationId xmlns:a16="http://schemas.microsoft.com/office/drawing/2014/main" id="{2BE4CB5A-1AB2-424D-B4FB-2E7A878B762D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53" name="Text Box 3">
          <a:extLst>
            <a:ext uri="{FF2B5EF4-FFF2-40B4-BE49-F238E27FC236}">
              <a16:creationId xmlns:a16="http://schemas.microsoft.com/office/drawing/2014/main" id="{836A194F-EEFD-4525-A3ED-90E47D115A2F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54" name="Text Box 3">
          <a:extLst>
            <a:ext uri="{FF2B5EF4-FFF2-40B4-BE49-F238E27FC236}">
              <a16:creationId xmlns:a16="http://schemas.microsoft.com/office/drawing/2014/main" id="{EDACBF32-E629-401F-A4B8-A5F12942A2AA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55" name="Text Box 3">
          <a:extLst>
            <a:ext uri="{FF2B5EF4-FFF2-40B4-BE49-F238E27FC236}">
              <a16:creationId xmlns:a16="http://schemas.microsoft.com/office/drawing/2014/main" id="{491BA616-D331-41E7-97D4-B0C98DA35379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56" name="Text Box 3">
          <a:extLst>
            <a:ext uri="{FF2B5EF4-FFF2-40B4-BE49-F238E27FC236}">
              <a16:creationId xmlns:a16="http://schemas.microsoft.com/office/drawing/2014/main" id="{22694E96-89ED-4A3F-9B7A-E2F218D9B90D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57" name="Text Box 3">
          <a:extLst>
            <a:ext uri="{FF2B5EF4-FFF2-40B4-BE49-F238E27FC236}">
              <a16:creationId xmlns:a16="http://schemas.microsoft.com/office/drawing/2014/main" id="{D4066613-30B3-4770-BB50-BB012FC67B98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58" name="Text Box 3">
          <a:extLst>
            <a:ext uri="{FF2B5EF4-FFF2-40B4-BE49-F238E27FC236}">
              <a16:creationId xmlns:a16="http://schemas.microsoft.com/office/drawing/2014/main" id="{5300E736-06DD-4AEC-B62F-99D3CF628148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59" name="Text Box 3">
          <a:extLst>
            <a:ext uri="{FF2B5EF4-FFF2-40B4-BE49-F238E27FC236}">
              <a16:creationId xmlns:a16="http://schemas.microsoft.com/office/drawing/2014/main" id="{8B0411CC-85E4-47A6-AD12-A32BB22EDFEC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60" name="Text Box 3">
          <a:extLst>
            <a:ext uri="{FF2B5EF4-FFF2-40B4-BE49-F238E27FC236}">
              <a16:creationId xmlns:a16="http://schemas.microsoft.com/office/drawing/2014/main" id="{FBCF7E8F-1CA6-4ABA-AD39-ABE7AEE95BEA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61" name="Text Box 3">
          <a:extLst>
            <a:ext uri="{FF2B5EF4-FFF2-40B4-BE49-F238E27FC236}">
              <a16:creationId xmlns:a16="http://schemas.microsoft.com/office/drawing/2014/main" id="{EF41A100-66CA-4BE2-83F9-9D4A7C7D80E8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62" name="Text Box 3">
          <a:extLst>
            <a:ext uri="{FF2B5EF4-FFF2-40B4-BE49-F238E27FC236}">
              <a16:creationId xmlns:a16="http://schemas.microsoft.com/office/drawing/2014/main" id="{9C256D9C-D621-41E6-B85F-0D35F7C8EA28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63" name="Text Box 3">
          <a:extLst>
            <a:ext uri="{FF2B5EF4-FFF2-40B4-BE49-F238E27FC236}">
              <a16:creationId xmlns:a16="http://schemas.microsoft.com/office/drawing/2014/main" id="{E1C14BDC-719C-4B5E-903B-5A99DD4B81ED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64" name="Text Box 3">
          <a:extLst>
            <a:ext uri="{FF2B5EF4-FFF2-40B4-BE49-F238E27FC236}">
              <a16:creationId xmlns:a16="http://schemas.microsoft.com/office/drawing/2014/main" id="{7A5DE30C-1B70-4D97-B544-304FD5AD57B9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76200</xdr:colOff>
      <xdr:row>132</xdr:row>
      <xdr:rowOff>28575</xdr:rowOff>
    </xdr:to>
    <xdr:sp macro="" textlink="">
      <xdr:nvSpPr>
        <xdr:cNvPr id="16154565" name="Text Box 3">
          <a:extLst>
            <a:ext uri="{FF2B5EF4-FFF2-40B4-BE49-F238E27FC236}">
              <a16:creationId xmlns:a16="http://schemas.microsoft.com/office/drawing/2014/main" id="{479E9F89-1BD4-45E4-9CC3-54E864435F44}"/>
            </a:ext>
          </a:extLst>
        </xdr:cNvPr>
        <xdr:cNvSpPr txBox="1">
          <a:spLocks noChangeArrowheads="1"/>
        </xdr:cNvSpPr>
      </xdr:nvSpPr>
      <xdr:spPr bwMode="auto">
        <a:xfrm>
          <a:off x="5562600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66" name="Text Box 3">
          <a:extLst>
            <a:ext uri="{FF2B5EF4-FFF2-40B4-BE49-F238E27FC236}">
              <a16:creationId xmlns:a16="http://schemas.microsoft.com/office/drawing/2014/main" id="{897B8BAD-EF10-4D69-903E-B7FE49F0081C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67" name="Text Box 3">
          <a:extLst>
            <a:ext uri="{FF2B5EF4-FFF2-40B4-BE49-F238E27FC236}">
              <a16:creationId xmlns:a16="http://schemas.microsoft.com/office/drawing/2014/main" id="{0323767D-21C8-4B83-8A9A-1037F4813686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68" name="Text Box 3">
          <a:extLst>
            <a:ext uri="{FF2B5EF4-FFF2-40B4-BE49-F238E27FC236}">
              <a16:creationId xmlns:a16="http://schemas.microsoft.com/office/drawing/2014/main" id="{10D86A35-E22E-4719-9532-0BEF004A8F39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69" name="Text Box 3">
          <a:extLst>
            <a:ext uri="{FF2B5EF4-FFF2-40B4-BE49-F238E27FC236}">
              <a16:creationId xmlns:a16="http://schemas.microsoft.com/office/drawing/2014/main" id="{BA8767F7-C323-4C67-856B-00091A6EB0FB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70" name="Text Box 3">
          <a:extLst>
            <a:ext uri="{FF2B5EF4-FFF2-40B4-BE49-F238E27FC236}">
              <a16:creationId xmlns:a16="http://schemas.microsoft.com/office/drawing/2014/main" id="{F9C8DEDF-E192-43A5-BD46-F84D7DBF66A0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71" name="Text Box 3">
          <a:extLst>
            <a:ext uri="{FF2B5EF4-FFF2-40B4-BE49-F238E27FC236}">
              <a16:creationId xmlns:a16="http://schemas.microsoft.com/office/drawing/2014/main" id="{532A4AC5-A0B0-44D8-B0C0-551AE9006C39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72" name="Text Box 3">
          <a:extLst>
            <a:ext uri="{FF2B5EF4-FFF2-40B4-BE49-F238E27FC236}">
              <a16:creationId xmlns:a16="http://schemas.microsoft.com/office/drawing/2014/main" id="{96DDD740-045C-4DF6-B690-1F5C0DF77013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73" name="Text Box 3">
          <a:extLst>
            <a:ext uri="{FF2B5EF4-FFF2-40B4-BE49-F238E27FC236}">
              <a16:creationId xmlns:a16="http://schemas.microsoft.com/office/drawing/2014/main" id="{AF846754-DFFB-4F6E-BD0C-BDBEAE11ABB2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74" name="Text Box 3">
          <a:extLst>
            <a:ext uri="{FF2B5EF4-FFF2-40B4-BE49-F238E27FC236}">
              <a16:creationId xmlns:a16="http://schemas.microsoft.com/office/drawing/2014/main" id="{7F4DDA07-2F56-489F-8450-5E91B547EFC5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75" name="Text Box 3">
          <a:extLst>
            <a:ext uri="{FF2B5EF4-FFF2-40B4-BE49-F238E27FC236}">
              <a16:creationId xmlns:a16="http://schemas.microsoft.com/office/drawing/2014/main" id="{A37A3A0A-50F3-423D-87B3-4231B38725BC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76" name="Text Box 3">
          <a:extLst>
            <a:ext uri="{FF2B5EF4-FFF2-40B4-BE49-F238E27FC236}">
              <a16:creationId xmlns:a16="http://schemas.microsoft.com/office/drawing/2014/main" id="{21CCE3CD-2410-4B4B-985E-7A926625864F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77" name="Text Box 3">
          <a:extLst>
            <a:ext uri="{FF2B5EF4-FFF2-40B4-BE49-F238E27FC236}">
              <a16:creationId xmlns:a16="http://schemas.microsoft.com/office/drawing/2014/main" id="{75936E92-6D8E-44AE-ADD7-8984D682A0AE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78" name="Text Box 3">
          <a:extLst>
            <a:ext uri="{FF2B5EF4-FFF2-40B4-BE49-F238E27FC236}">
              <a16:creationId xmlns:a16="http://schemas.microsoft.com/office/drawing/2014/main" id="{F4552756-B8A7-436B-883E-91C83A450FB0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79" name="Text Box 3">
          <a:extLst>
            <a:ext uri="{FF2B5EF4-FFF2-40B4-BE49-F238E27FC236}">
              <a16:creationId xmlns:a16="http://schemas.microsoft.com/office/drawing/2014/main" id="{EF1CD8F5-23F0-47CC-80DD-A58F21EC3F1B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80" name="Text Box 3">
          <a:extLst>
            <a:ext uri="{FF2B5EF4-FFF2-40B4-BE49-F238E27FC236}">
              <a16:creationId xmlns:a16="http://schemas.microsoft.com/office/drawing/2014/main" id="{3E859246-E4FE-460D-9937-DE108B3517CA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81" name="Text Box 3">
          <a:extLst>
            <a:ext uri="{FF2B5EF4-FFF2-40B4-BE49-F238E27FC236}">
              <a16:creationId xmlns:a16="http://schemas.microsoft.com/office/drawing/2014/main" id="{5B5D9AB4-4C1C-4061-A26A-B48601D7541B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82" name="Text Box 3">
          <a:extLst>
            <a:ext uri="{FF2B5EF4-FFF2-40B4-BE49-F238E27FC236}">
              <a16:creationId xmlns:a16="http://schemas.microsoft.com/office/drawing/2014/main" id="{ECF919F5-1C58-4C5C-BB5E-E87C508F7806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83" name="Text Box 3">
          <a:extLst>
            <a:ext uri="{FF2B5EF4-FFF2-40B4-BE49-F238E27FC236}">
              <a16:creationId xmlns:a16="http://schemas.microsoft.com/office/drawing/2014/main" id="{700E81DF-75DC-44BA-8D2C-A9281CD08DE5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84" name="Text Box 3">
          <a:extLst>
            <a:ext uri="{FF2B5EF4-FFF2-40B4-BE49-F238E27FC236}">
              <a16:creationId xmlns:a16="http://schemas.microsoft.com/office/drawing/2014/main" id="{54C88B7E-F0DD-4E93-83A6-F6C041623438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85" name="Text Box 3">
          <a:extLst>
            <a:ext uri="{FF2B5EF4-FFF2-40B4-BE49-F238E27FC236}">
              <a16:creationId xmlns:a16="http://schemas.microsoft.com/office/drawing/2014/main" id="{B23EAE0F-30AD-4163-9EF9-4D8E1E7AC65B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86" name="Text Box 3">
          <a:extLst>
            <a:ext uri="{FF2B5EF4-FFF2-40B4-BE49-F238E27FC236}">
              <a16:creationId xmlns:a16="http://schemas.microsoft.com/office/drawing/2014/main" id="{BD8736E9-D8CD-4140-A9E2-A105846BB969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87" name="Text Box 3">
          <a:extLst>
            <a:ext uri="{FF2B5EF4-FFF2-40B4-BE49-F238E27FC236}">
              <a16:creationId xmlns:a16="http://schemas.microsoft.com/office/drawing/2014/main" id="{5E73F3C7-FBF3-4A81-BF9D-BE2D0EA142CF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88" name="Text Box 3">
          <a:extLst>
            <a:ext uri="{FF2B5EF4-FFF2-40B4-BE49-F238E27FC236}">
              <a16:creationId xmlns:a16="http://schemas.microsoft.com/office/drawing/2014/main" id="{E26731F2-E6CA-4555-A7E9-0C82218775D5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89" name="Text Box 3">
          <a:extLst>
            <a:ext uri="{FF2B5EF4-FFF2-40B4-BE49-F238E27FC236}">
              <a16:creationId xmlns:a16="http://schemas.microsoft.com/office/drawing/2014/main" id="{262E4E3E-5734-4D0A-9284-8CF18A0F39A3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90" name="Text Box 3">
          <a:extLst>
            <a:ext uri="{FF2B5EF4-FFF2-40B4-BE49-F238E27FC236}">
              <a16:creationId xmlns:a16="http://schemas.microsoft.com/office/drawing/2014/main" id="{3B05A791-8468-4D80-B3AA-F3910CBCC76A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91" name="Text Box 3">
          <a:extLst>
            <a:ext uri="{FF2B5EF4-FFF2-40B4-BE49-F238E27FC236}">
              <a16:creationId xmlns:a16="http://schemas.microsoft.com/office/drawing/2014/main" id="{C30084A3-015D-408B-A27D-CF689AA2C187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92" name="Text Box 3">
          <a:extLst>
            <a:ext uri="{FF2B5EF4-FFF2-40B4-BE49-F238E27FC236}">
              <a16:creationId xmlns:a16="http://schemas.microsoft.com/office/drawing/2014/main" id="{272D513A-1576-4315-B58E-6A3ED7F12FAC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93" name="Text Box 3">
          <a:extLst>
            <a:ext uri="{FF2B5EF4-FFF2-40B4-BE49-F238E27FC236}">
              <a16:creationId xmlns:a16="http://schemas.microsoft.com/office/drawing/2014/main" id="{18240678-259E-4EC3-AC84-4E4251D3CF07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94" name="Text Box 3">
          <a:extLst>
            <a:ext uri="{FF2B5EF4-FFF2-40B4-BE49-F238E27FC236}">
              <a16:creationId xmlns:a16="http://schemas.microsoft.com/office/drawing/2014/main" id="{098EB37D-D3A2-4B89-90E3-2B7C3812BC66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95" name="Text Box 3">
          <a:extLst>
            <a:ext uri="{FF2B5EF4-FFF2-40B4-BE49-F238E27FC236}">
              <a16:creationId xmlns:a16="http://schemas.microsoft.com/office/drawing/2014/main" id="{5EC159F1-9263-4CD1-9E3B-C38FCAA95991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96" name="Text Box 3">
          <a:extLst>
            <a:ext uri="{FF2B5EF4-FFF2-40B4-BE49-F238E27FC236}">
              <a16:creationId xmlns:a16="http://schemas.microsoft.com/office/drawing/2014/main" id="{325BAAB1-283F-4104-A314-C490184B681F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97" name="Text Box 3">
          <a:extLst>
            <a:ext uri="{FF2B5EF4-FFF2-40B4-BE49-F238E27FC236}">
              <a16:creationId xmlns:a16="http://schemas.microsoft.com/office/drawing/2014/main" id="{02E040BE-1D97-434A-9E87-B56BD8A42EFA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98" name="Text Box 3">
          <a:extLst>
            <a:ext uri="{FF2B5EF4-FFF2-40B4-BE49-F238E27FC236}">
              <a16:creationId xmlns:a16="http://schemas.microsoft.com/office/drawing/2014/main" id="{059C26BB-5FC0-4413-A7A7-E61CDD9517A9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599" name="Text Box 3">
          <a:extLst>
            <a:ext uri="{FF2B5EF4-FFF2-40B4-BE49-F238E27FC236}">
              <a16:creationId xmlns:a16="http://schemas.microsoft.com/office/drawing/2014/main" id="{1E0B21D5-30D8-4A5F-83D2-8184E2419828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600" name="Text Box 3">
          <a:extLst>
            <a:ext uri="{FF2B5EF4-FFF2-40B4-BE49-F238E27FC236}">
              <a16:creationId xmlns:a16="http://schemas.microsoft.com/office/drawing/2014/main" id="{0303A9A8-5FBF-4D37-A805-726C3328EE8E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601" name="Text Box 3">
          <a:extLst>
            <a:ext uri="{FF2B5EF4-FFF2-40B4-BE49-F238E27FC236}">
              <a16:creationId xmlns:a16="http://schemas.microsoft.com/office/drawing/2014/main" id="{134D8176-D09A-44CC-804E-8D763CBBE400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602" name="Text Box 3">
          <a:extLst>
            <a:ext uri="{FF2B5EF4-FFF2-40B4-BE49-F238E27FC236}">
              <a16:creationId xmlns:a16="http://schemas.microsoft.com/office/drawing/2014/main" id="{46A0DEFA-4313-499A-85BD-CC2923AFD2DB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603" name="Text Box 3">
          <a:extLst>
            <a:ext uri="{FF2B5EF4-FFF2-40B4-BE49-F238E27FC236}">
              <a16:creationId xmlns:a16="http://schemas.microsoft.com/office/drawing/2014/main" id="{A1D2D5DC-E998-4578-8DFD-C46990EE971C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604" name="Text Box 3">
          <a:extLst>
            <a:ext uri="{FF2B5EF4-FFF2-40B4-BE49-F238E27FC236}">
              <a16:creationId xmlns:a16="http://schemas.microsoft.com/office/drawing/2014/main" id="{0C6E82B1-558F-4D4B-9FE1-2E977C9BEDE8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605" name="Text Box 3">
          <a:extLst>
            <a:ext uri="{FF2B5EF4-FFF2-40B4-BE49-F238E27FC236}">
              <a16:creationId xmlns:a16="http://schemas.microsoft.com/office/drawing/2014/main" id="{6B2C6B03-A1DC-4E13-825B-BC2583E324F1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76200</xdr:colOff>
      <xdr:row>137</xdr:row>
      <xdr:rowOff>57150</xdr:rowOff>
    </xdr:to>
    <xdr:sp macro="" textlink="">
      <xdr:nvSpPr>
        <xdr:cNvPr id="16154606" name="Text Box 3">
          <a:extLst>
            <a:ext uri="{FF2B5EF4-FFF2-40B4-BE49-F238E27FC236}">
              <a16:creationId xmlns:a16="http://schemas.microsoft.com/office/drawing/2014/main" id="{1BD414E0-4860-4A6E-9220-5DB613A06676}"/>
            </a:ext>
          </a:extLst>
        </xdr:cNvPr>
        <xdr:cNvSpPr txBox="1">
          <a:spLocks noChangeArrowheads="1"/>
        </xdr:cNvSpPr>
      </xdr:nvSpPr>
      <xdr:spPr bwMode="auto">
        <a:xfrm>
          <a:off x="6334125" y="247745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07" name="Text Box 3">
          <a:extLst>
            <a:ext uri="{FF2B5EF4-FFF2-40B4-BE49-F238E27FC236}">
              <a16:creationId xmlns:a16="http://schemas.microsoft.com/office/drawing/2014/main" id="{E7E21328-9899-454F-9268-E96ECF0623FA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08" name="Text Box 3">
          <a:extLst>
            <a:ext uri="{FF2B5EF4-FFF2-40B4-BE49-F238E27FC236}">
              <a16:creationId xmlns:a16="http://schemas.microsoft.com/office/drawing/2014/main" id="{463A4DD8-30E9-48CF-AC62-2B6E56B9B60B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09" name="Text Box 3">
          <a:extLst>
            <a:ext uri="{FF2B5EF4-FFF2-40B4-BE49-F238E27FC236}">
              <a16:creationId xmlns:a16="http://schemas.microsoft.com/office/drawing/2014/main" id="{C87523BC-2F21-4707-993C-58F3382B43E9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10" name="Text Box 3">
          <a:extLst>
            <a:ext uri="{FF2B5EF4-FFF2-40B4-BE49-F238E27FC236}">
              <a16:creationId xmlns:a16="http://schemas.microsoft.com/office/drawing/2014/main" id="{A6EEBB82-9B51-4660-A1DE-364443EBF23C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11" name="Text Box 3">
          <a:extLst>
            <a:ext uri="{FF2B5EF4-FFF2-40B4-BE49-F238E27FC236}">
              <a16:creationId xmlns:a16="http://schemas.microsoft.com/office/drawing/2014/main" id="{EEE3F47F-CA01-4D24-B9B6-20496BD45DAA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12" name="Text Box 3">
          <a:extLst>
            <a:ext uri="{FF2B5EF4-FFF2-40B4-BE49-F238E27FC236}">
              <a16:creationId xmlns:a16="http://schemas.microsoft.com/office/drawing/2014/main" id="{0290C185-1FC8-4249-A656-8AB136C4A4ED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13" name="Text Box 3">
          <a:extLst>
            <a:ext uri="{FF2B5EF4-FFF2-40B4-BE49-F238E27FC236}">
              <a16:creationId xmlns:a16="http://schemas.microsoft.com/office/drawing/2014/main" id="{C9F6FCEA-9C12-4467-AF30-249D8C479D8F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14" name="Text Box 3">
          <a:extLst>
            <a:ext uri="{FF2B5EF4-FFF2-40B4-BE49-F238E27FC236}">
              <a16:creationId xmlns:a16="http://schemas.microsoft.com/office/drawing/2014/main" id="{DFF6D7AE-DF4F-4B69-99CC-EA4D1A8A0270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15" name="Text Box 3">
          <a:extLst>
            <a:ext uri="{FF2B5EF4-FFF2-40B4-BE49-F238E27FC236}">
              <a16:creationId xmlns:a16="http://schemas.microsoft.com/office/drawing/2014/main" id="{C5A850EA-8263-4A10-B5BE-2AFEF96EA4BA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16" name="Text Box 3">
          <a:extLst>
            <a:ext uri="{FF2B5EF4-FFF2-40B4-BE49-F238E27FC236}">
              <a16:creationId xmlns:a16="http://schemas.microsoft.com/office/drawing/2014/main" id="{EF4FBE55-22E5-4FB1-8B75-6D03330273C2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17" name="Text Box 3">
          <a:extLst>
            <a:ext uri="{FF2B5EF4-FFF2-40B4-BE49-F238E27FC236}">
              <a16:creationId xmlns:a16="http://schemas.microsoft.com/office/drawing/2014/main" id="{8AA2A192-1C6C-4232-B0F9-3EB45723F874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18" name="Text Box 3">
          <a:extLst>
            <a:ext uri="{FF2B5EF4-FFF2-40B4-BE49-F238E27FC236}">
              <a16:creationId xmlns:a16="http://schemas.microsoft.com/office/drawing/2014/main" id="{B12B8233-6364-4951-9448-92BBDE70C79F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19" name="Text Box 3">
          <a:extLst>
            <a:ext uri="{FF2B5EF4-FFF2-40B4-BE49-F238E27FC236}">
              <a16:creationId xmlns:a16="http://schemas.microsoft.com/office/drawing/2014/main" id="{7074EF5D-67CB-4CEA-AD1D-7016473C09A2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20" name="Text Box 3">
          <a:extLst>
            <a:ext uri="{FF2B5EF4-FFF2-40B4-BE49-F238E27FC236}">
              <a16:creationId xmlns:a16="http://schemas.microsoft.com/office/drawing/2014/main" id="{A1205FED-5FE8-4EF6-AB70-68D330CAF899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21" name="Text Box 3">
          <a:extLst>
            <a:ext uri="{FF2B5EF4-FFF2-40B4-BE49-F238E27FC236}">
              <a16:creationId xmlns:a16="http://schemas.microsoft.com/office/drawing/2014/main" id="{51934F7E-49C8-4C85-9181-6ECE97BA7054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22" name="Text Box 3">
          <a:extLst>
            <a:ext uri="{FF2B5EF4-FFF2-40B4-BE49-F238E27FC236}">
              <a16:creationId xmlns:a16="http://schemas.microsoft.com/office/drawing/2014/main" id="{C74108E5-A435-4907-AF05-F4F9EAFC185E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23" name="Text Box 3">
          <a:extLst>
            <a:ext uri="{FF2B5EF4-FFF2-40B4-BE49-F238E27FC236}">
              <a16:creationId xmlns:a16="http://schemas.microsoft.com/office/drawing/2014/main" id="{61C5CCCB-646C-4DA7-A762-AE7069849C28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24" name="Text Box 3">
          <a:extLst>
            <a:ext uri="{FF2B5EF4-FFF2-40B4-BE49-F238E27FC236}">
              <a16:creationId xmlns:a16="http://schemas.microsoft.com/office/drawing/2014/main" id="{3BC058FE-695E-4110-9C81-7875B359A044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25" name="Text Box 3">
          <a:extLst>
            <a:ext uri="{FF2B5EF4-FFF2-40B4-BE49-F238E27FC236}">
              <a16:creationId xmlns:a16="http://schemas.microsoft.com/office/drawing/2014/main" id="{A6D2C954-2839-4542-AB5E-5BF496862F51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26" name="Text Box 3">
          <a:extLst>
            <a:ext uri="{FF2B5EF4-FFF2-40B4-BE49-F238E27FC236}">
              <a16:creationId xmlns:a16="http://schemas.microsoft.com/office/drawing/2014/main" id="{102FB676-E40E-4978-BC20-781CAA655902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27" name="Text Box 3">
          <a:extLst>
            <a:ext uri="{FF2B5EF4-FFF2-40B4-BE49-F238E27FC236}">
              <a16:creationId xmlns:a16="http://schemas.microsoft.com/office/drawing/2014/main" id="{2EFFB4D6-81F2-4F8A-BFC1-C7F03A86CE4D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28" name="Text Box 3">
          <a:extLst>
            <a:ext uri="{FF2B5EF4-FFF2-40B4-BE49-F238E27FC236}">
              <a16:creationId xmlns:a16="http://schemas.microsoft.com/office/drawing/2014/main" id="{B73CA40A-13E4-46D2-A8E9-564A69C49EE5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29" name="Text Box 3">
          <a:extLst>
            <a:ext uri="{FF2B5EF4-FFF2-40B4-BE49-F238E27FC236}">
              <a16:creationId xmlns:a16="http://schemas.microsoft.com/office/drawing/2014/main" id="{3B0498AA-CA27-453E-BD7D-DC9BCFC2913D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30" name="Text Box 3">
          <a:extLst>
            <a:ext uri="{FF2B5EF4-FFF2-40B4-BE49-F238E27FC236}">
              <a16:creationId xmlns:a16="http://schemas.microsoft.com/office/drawing/2014/main" id="{11AE43C9-74E9-4967-9D28-6AF23139C7F2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31" name="Text Box 3">
          <a:extLst>
            <a:ext uri="{FF2B5EF4-FFF2-40B4-BE49-F238E27FC236}">
              <a16:creationId xmlns:a16="http://schemas.microsoft.com/office/drawing/2014/main" id="{B8D4E194-652E-49F2-84DD-92B096D28795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32" name="Text Box 3">
          <a:extLst>
            <a:ext uri="{FF2B5EF4-FFF2-40B4-BE49-F238E27FC236}">
              <a16:creationId xmlns:a16="http://schemas.microsoft.com/office/drawing/2014/main" id="{3732306E-8CD3-4E26-B7A5-57AA24D2CDA3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33" name="Text Box 3">
          <a:extLst>
            <a:ext uri="{FF2B5EF4-FFF2-40B4-BE49-F238E27FC236}">
              <a16:creationId xmlns:a16="http://schemas.microsoft.com/office/drawing/2014/main" id="{D02A26E9-DAA0-4FE9-9E6F-6FA31A8D8CEF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34" name="Text Box 3">
          <a:extLst>
            <a:ext uri="{FF2B5EF4-FFF2-40B4-BE49-F238E27FC236}">
              <a16:creationId xmlns:a16="http://schemas.microsoft.com/office/drawing/2014/main" id="{3DE13DAF-62EA-4FCF-BC77-FE436C1C856A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35" name="Text Box 3">
          <a:extLst>
            <a:ext uri="{FF2B5EF4-FFF2-40B4-BE49-F238E27FC236}">
              <a16:creationId xmlns:a16="http://schemas.microsoft.com/office/drawing/2014/main" id="{3823C0E2-E450-4F67-80DD-AC7540EC0355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36" name="Text Box 3">
          <a:extLst>
            <a:ext uri="{FF2B5EF4-FFF2-40B4-BE49-F238E27FC236}">
              <a16:creationId xmlns:a16="http://schemas.microsoft.com/office/drawing/2014/main" id="{8187B4A0-B1AA-4E65-822F-416A42AD3C9E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37" name="Text Box 3">
          <a:extLst>
            <a:ext uri="{FF2B5EF4-FFF2-40B4-BE49-F238E27FC236}">
              <a16:creationId xmlns:a16="http://schemas.microsoft.com/office/drawing/2014/main" id="{3B8DB2D5-8D12-4352-9910-5E11EFBDFA18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38" name="Text Box 3">
          <a:extLst>
            <a:ext uri="{FF2B5EF4-FFF2-40B4-BE49-F238E27FC236}">
              <a16:creationId xmlns:a16="http://schemas.microsoft.com/office/drawing/2014/main" id="{ED8C4DA7-33CC-482C-A410-1A0C0CDA6118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39" name="Text Box 3">
          <a:extLst>
            <a:ext uri="{FF2B5EF4-FFF2-40B4-BE49-F238E27FC236}">
              <a16:creationId xmlns:a16="http://schemas.microsoft.com/office/drawing/2014/main" id="{64F36DB1-B1EF-41BE-85E9-0D6A5E109B9C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40" name="Text Box 3">
          <a:extLst>
            <a:ext uri="{FF2B5EF4-FFF2-40B4-BE49-F238E27FC236}">
              <a16:creationId xmlns:a16="http://schemas.microsoft.com/office/drawing/2014/main" id="{7AB2773E-EBB0-4684-96D2-57C6E8D4F480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41" name="Text Box 3">
          <a:extLst>
            <a:ext uri="{FF2B5EF4-FFF2-40B4-BE49-F238E27FC236}">
              <a16:creationId xmlns:a16="http://schemas.microsoft.com/office/drawing/2014/main" id="{C5A030EC-A443-4FF4-9691-F56FEF3DD0CA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42" name="Text Box 3">
          <a:extLst>
            <a:ext uri="{FF2B5EF4-FFF2-40B4-BE49-F238E27FC236}">
              <a16:creationId xmlns:a16="http://schemas.microsoft.com/office/drawing/2014/main" id="{871DDD81-5970-4953-8BBA-25D5ED110C74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43" name="Text Box 3">
          <a:extLst>
            <a:ext uri="{FF2B5EF4-FFF2-40B4-BE49-F238E27FC236}">
              <a16:creationId xmlns:a16="http://schemas.microsoft.com/office/drawing/2014/main" id="{C46FC43B-62B5-48B6-98A7-67534F33B628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44" name="Text Box 3">
          <a:extLst>
            <a:ext uri="{FF2B5EF4-FFF2-40B4-BE49-F238E27FC236}">
              <a16:creationId xmlns:a16="http://schemas.microsoft.com/office/drawing/2014/main" id="{56A40344-06F2-46E7-B21A-F39BF93BD62A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45" name="Text Box 3">
          <a:extLst>
            <a:ext uri="{FF2B5EF4-FFF2-40B4-BE49-F238E27FC236}">
              <a16:creationId xmlns:a16="http://schemas.microsoft.com/office/drawing/2014/main" id="{5AEF5F45-3F12-4BEC-9484-2DE13E6DA88E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28575</xdr:rowOff>
    </xdr:to>
    <xdr:sp macro="" textlink="">
      <xdr:nvSpPr>
        <xdr:cNvPr id="16154646" name="Text Box 3">
          <a:extLst>
            <a:ext uri="{FF2B5EF4-FFF2-40B4-BE49-F238E27FC236}">
              <a16:creationId xmlns:a16="http://schemas.microsoft.com/office/drawing/2014/main" id="{654DC815-FB61-45B4-9AB5-4037B6434126}"/>
            </a:ext>
          </a:extLst>
        </xdr:cNvPr>
        <xdr:cNvSpPr txBox="1">
          <a:spLocks noChangeArrowheads="1"/>
        </xdr:cNvSpPr>
      </xdr:nvSpPr>
      <xdr:spPr bwMode="auto">
        <a:xfrm>
          <a:off x="6334125" y="238220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66675</xdr:colOff>
      <xdr:row>131</xdr:row>
      <xdr:rowOff>19050</xdr:rowOff>
    </xdr:from>
    <xdr:to>
      <xdr:col>6</xdr:col>
      <xdr:colOff>142875</xdr:colOff>
      <xdr:row>132</xdr:row>
      <xdr:rowOff>47625</xdr:rowOff>
    </xdr:to>
    <xdr:sp macro="" textlink="">
      <xdr:nvSpPr>
        <xdr:cNvPr id="16154647" name="Text Box 3">
          <a:extLst>
            <a:ext uri="{FF2B5EF4-FFF2-40B4-BE49-F238E27FC236}">
              <a16:creationId xmlns:a16="http://schemas.microsoft.com/office/drawing/2014/main" id="{970871B8-E302-4B9E-A55D-C3C400BA4D5E}"/>
            </a:ext>
          </a:extLst>
        </xdr:cNvPr>
        <xdr:cNvSpPr txBox="1">
          <a:spLocks noChangeArrowheads="1"/>
        </xdr:cNvSpPr>
      </xdr:nvSpPr>
      <xdr:spPr bwMode="auto">
        <a:xfrm>
          <a:off x="6400800" y="23841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48" name="Text Box 3">
          <a:extLst>
            <a:ext uri="{FF2B5EF4-FFF2-40B4-BE49-F238E27FC236}">
              <a16:creationId xmlns:a16="http://schemas.microsoft.com/office/drawing/2014/main" id="{27DB7679-8E68-4A6D-A1D2-2A01585C76AD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49" name="Text Box 3">
          <a:extLst>
            <a:ext uri="{FF2B5EF4-FFF2-40B4-BE49-F238E27FC236}">
              <a16:creationId xmlns:a16="http://schemas.microsoft.com/office/drawing/2014/main" id="{B0B45D93-AE89-4F1C-B871-8A0C7BBDD097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50" name="Text Box 3">
          <a:extLst>
            <a:ext uri="{FF2B5EF4-FFF2-40B4-BE49-F238E27FC236}">
              <a16:creationId xmlns:a16="http://schemas.microsoft.com/office/drawing/2014/main" id="{F9047670-D209-4136-B1E7-9DD7C738DB2D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51" name="Text Box 3">
          <a:extLst>
            <a:ext uri="{FF2B5EF4-FFF2-40B4-BE49-F238E27FC236}">
              <a16:creationId xmlns:a16="http://schemas.microsoft.com/office/drawing/2014/main" id="{8B09DBA0-653B-4FBD-90F0-FED3E61C3B5F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52" name="Text Box 3">
          <a:extLst>
            <a:ext uri="{FF2B5EF4-FFF2-40B4-BE49-F238E27FC236}">
              <a16:creationId xmlns:a16="http://schemas.microsoft.com/office/drawing/2014/main" id="{C3FD2FF0-ED38-4DEB-AF14-A6CA517F95D8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53" name="Text Box 3">
          <a:extLst>
            <a:ext uri="{FF2B5EF4-FFF2-40B4-BE49-F238E27FC236}">
              <a16:creationId xmlns:a16="http://schemas.microsoft.com/office/drawing/2014/main" id="{2CACFD4B-1A39-4759-9AD0-AE272434D1E0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54" name="Text Box 3">
          <a:extLst>
            <a:ext uri="{FF2B5EF4-FFF2-40B4-BE49-F238E27FC236}">
              <a16:creationId xmlns:a16="http://schemas.microsoft.com/office/drawing/2014/main" id="{07D9B780-A5C4-46DB-82B5-6BAFF4786132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55" name="Text Box 3">
          <a:extLst>
            <a:ext uri="{FF2B5EF4-FFF2-40B4-BE49-F238E27FC236}">
              <a16:creationId xmlns:a16="http://schemas.microsoft.com/office/drawing/2014/main" id="{D8BBA90B-662A-4C90-B95F-1210CD5C43AB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56" name="Text Box 3">
          <a:extLst>
            <a:ext uri="{FF2B5EF4-FFF2-40B4-BE49-F238E27FC236}">
              <a16:creationId xmlns:a16="http://schemas.microsoft.com/office/drawing/2014/main" id="{36B4A261-21D9-454B-AE0C-D213D5A21EA3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57" name="Text Box 3">
          <a:extLst>
            <a:ext uri="{FF2B5EF4-FFF2-40B4-BE49-F238E27FC236}">
              <a16:creationId xmlns:a16="http://schemas.microsoft.com/office/drawing/2014/main" id="{FF8DA23C-2253-439C-B0C0-C6E123D6AEEE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58" name="Text Box 3">
          <a:extLst>
            <a:ext uri="{FF2B5EF4-FFF2-40B4-BE49-F238E27FC236}">
              <a16:creationId xmlns:a16="http://schemas.microsoft.com/office/drawing/2014/main" id="{19E25F14-50B4-41E3-827F-970D8C1C15E0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59" name="Text Box 3">
          <a:extLst>
            <a:ext uri="{FF2B5EF4-FFF2-40B4-BE49-F238E27FC236}">
              <a16:creationId xmlns:a16="http://schemas.microsoft.com/office/drawing/2014/main" id="{06D35539-3A7A-46B6-9580-2F6E2308F0D4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60" name="Text Box 3">
          <a:extLst>
            <a:ext uri="{FF2B5EF4-FFF2-40B4-BE49-F238E27FC236}">
              <a16:creationId xmlns:a16="http://schemas.microsoft.com/office/drawing/2014/main" id="{B7EAB1B9-6FCB-4569-A977-9E224394548B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61" name="Text Box 3">
          <a:extLst>
            <a:ext uri="{FF2B5EF4-FFF2-40B4-BE49-F238E27FC236}">
              <a16:creationId xmlns:a16="http://schemas.microsoft.com/office/drawing/2014/main" id="{A7485669-3510-42B8-B907-630828868A39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62" name="Text Box 3">
          <a:extLst>
            <a:ext uri="{FF2B5EF4-FFF2-40B4-BE49-F238E27FC236}">
              <a16:creationId xmlns:a16="http://schemas.microsoft.com/office/drawing/2014/main" id="{A041BF0C-91FA-4362-BF60-EBE52A66F450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63" name="Text Box 3">
          <a:extLst>
            <a:ext uri="{FF2B5EF4-FFF2-40B4-BE49-F238E27FC236}">
              <a16:creationId xmlns:a16="http://schemas.microsoft.com/office/drawing/2014/main" id="{D465F3D3-2E77-41A6-A175-0509CA517DF7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64" name="Text Box 3">
          <a:extLst>
            <a:ext uri="{FF2B5EF4-FFF2-40B4-BE49-F238E27FC236}">
              <a16:creationId xmlns:a16="http://schemas.microsoft.com/office/drawing/2014/main" id="{AAEB007B-3937-433A-BE6C-ECCF8F7BB39B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65" name="Text Box 3">
          <a:extLst>
            <a:ext uri="{FF2B5EF4-FFF2-40B4-BE49-F238E27FC236}">
              <a16:creationId xmlns:a16="http://schemas.microsoft.com/office/drawing/2014/main" id="{B8767CB5-79A6-48C2-BA86-D32C79A325C4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66" name="Text Box 3">
          <a:extLst>
            <a:ext uri="{FF2B5EF4-FFF2-40B4-BE49-F238E27FC236}">
              <a16:creationId xmlns:a16="http://schemas.microsoft.com/office/drawing/2014/main" id="{92A4582F-6FE8-4B87-97B7-78B437AEE86F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67" name="Text Box 3">
          <a:extLst>
            <a:ext uri="{FF2B5EF4-FFF2-40B4-BE49-F238E27FC236}">
              <a16:creationId xmlns:a16="http://schemas.microsoft.com/office/drawing/2014/main" id="{810BFAE2-8ADA-4189-B1C6-279EAEF6703F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68" name="Text Box 3">
          <a:extLst>
            <a:ext uri="{FF2B5EF4-FFF2-40B4-BE49-F238E27FC236}">
              <a16:creationId xmlns:a16="http://schemas.microsoft.com/office/drawing/2014/main" id="{2E99506D-F5DE-4E69-B23D-F95C4549800B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69" name="Text Box 3">
          <a:extLst>
            <a:ext uri="{FF2B5EF4-FFF2-40B4-BE49-F238E27FC236}">
              <a16:creationId xmlns:a16="http://schemas.microsoft.com/office/drawing/2014/main" id="{BDB05B4D-FEDB-46B9-91CC-AC8CD8F49E60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70" name="Text Box 3">
          <a:extLst>
            <a:ext uri="{FF2B5EF4-FFF2-40B4-BE49-F238E27FC236}">
              <a16:creationId xmlns:a16="http://schemas.microsoft.com/office/drawing/2014/main" id="{A228D50E-6A7F-4EA2-8896-096E026F1382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71" name="Text Box 3">
          <a:extLst>
            <a:ext uri="{FF2B5EF4-FFF2-40B4-BE49-F238E27FC236}">
              <a16:creationId xmlns:a16="http://schemas.microsoft.com/office/drawing/2014/main" id="{0658E661-441B-4D50-B4E6-6ED9CF40FEF2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72" name="Text Box 3">
          <a:extLst>
            <a:ext uri="{FF2B5EF4-FFF2-40B4-BE49-F238E27FC236}">
              <a16:creationId xmlns:a16="http://schemas.microsoft.com/office/drawing/2014/main" id="{5EC0AE09-03F6-4851-AA82-4D3A1BD96D26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73" name="Text Box 3">
          <a:extLst>
            <a:ext uri="{FF2B5EF4-FFF2-40B4-BE49-F238E27FC236}">
              <a16:creationId xmlns:a16="http://schemas.microsoft.com/office/drawing/2014/main" id="{927C3DCC-48DF-4F3D-8EA4-CF147C1E56DC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74" name="Text Box 3">
          <a:extLst>
            <a:ext uri="{FF2B5EF4-FFF2-40B4-BE49-F238E27FC236}">
              <a16:creationId xmlns:a16="http://schemas.microsoft.com/office/drawing/2014/main" id="{7A652B5C-EB11-4A7B-BDA0-0FCD6560AF16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75" name="Text Box 3">
          <a:extLst>
            <a:ext uri="{FF2B5EF4-FFF2-40B4-BE49-F238E27FC236}">
              <a16:creationId xmlns:a16="http://schemas.microsoft.com/office/drawing/2014/main" id="{BBC0483F-50A9-4A02-8035-B503BDA0F140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76" name="Text Box 3">
          <a:extLst>
            <a:ext uri="{FF2B5EF4-FFF2-40B4-BE49-F238E27FC236}">
              <a16:creationId xmlns:a16="http://schemas.microsoft.com/office/drawing/2014/main" id="{FD12B29A-5752-4DE4-AACE-BB6304738932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77" name="Text Box 3">
          <a:extLst>
            <a:ext uri="{FF2B5EF4-FFF2-40B4-BE49-F238E27FC236}">
              <a16:creationId xmlns:a16="http://schemas.microsoft.com/office/drawing/2014/main" id="{721F8718-685C-4CF3-AC52-3383719B42ED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78" name="Text Box 3">
          <a:extLst>
            <a:ext uri="{FF2B5EF4-FFF2-40B4-BE49-F238E27FC236}">
              <a16:creationId xmlns:a16="http://schemas.microsoft.com/office/drawing/2014/main" id="{9F26E3B2-F9B9-453A-AAA1-6D766401CA32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79" name="Text Box 3">
          <a:extLst>
            <a:ext uri="{FF2B5EF4-FFF2-40B4-BE49-F238E27FC236}">
              <a16:creationId xmlns:a16="http://schemas.microsoft.com/office/drawing/2014/main" id="{A51B80FE-F49B-4BAC-B7EC-3988C44F893B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80" name="Text Box 3">
          <a:extLst>
            <a:ext uri="{FF2B5EF4-FFF2-40B4-BE49-F238E27FC236}">
              <a16:creationId xmlns:a16="http://schemas.microsoft.com/office/drawing/2014/main" id="{79E7E105-9310-491D-8850-19E7496DA60B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81" name="Text Box 3">
          <a:extLst>
            <a:ext uri="{FF2B5EF4-FFF2-40B4-BE49-F238E27FC236}">
              <a16:creationId xmlns:a16="http://schemas.microsoft.com/office/drawing/2014/main" id="{F7D9BB76-5B69-4B92-8BCC-65E8037C1606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82" name="Text Box 3">
          <a:extLst>
            <a:ext uri="{FF2B5EF4-FFF2-40B4-BE49-F238E27FC236}">
              <a16:creationId xmlns:a16="http://schemas.microsoft.com/office/drawing/2014/main" id="{677D11D0-A9AE-4023-96CC-AF0AA6A15E45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83" name="Text Box 3">
          <a:extLst>
            <a:ext uri="{FF2B5EF4-FFF2-40B4-BE49-F238E27FC236}">
              <a16:creationId xmlns:a16="http://schemas.microsoft.com/office/drawing/2014/main" id="{89519205-93DB-42ED-9612-13C666619933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84" name="Text Box 3">
          <a:extLst>
            <a:ext uri="{FF2B5EF4-FFF2-40B4-BE49-F238E27FC236}">
              <a16:creationId xmlns:a16="http://schemas.microsoft.com/office/drawing/2014/main" id="{9D885CBB-F5C8-4C82-A07E-E5958A7579D9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85" name="Text Box 3">
          <a:extLst>
            <a:ext uri="{FF2B5EF4-FFF2-40B4-BE49-F238E27FC236}">
              <a16:creationId xmlns:a16="http://schemas.microsoft.com/office/drawing/2014/main" id="{3475A0F5-B758-4ACE-B0CD-299EC8D33602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86" name="Text Box 3">
          <a:extLst>
            <a:ext uri="{FF2B5EF4-FFF2-40B4-BE49-F238E27FC236}">
              <a16:creationId xmlns:a16="http://schemas.microsoft.com/office/drawing/2014/main" id="{EC3697A5-5814-477C-83B2-D5D29655A7C6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87" name="Text Box 3">
          <a:extLst>
            <a:ext uri="{FF2B5EF4-FFF2-40B4-BE49-F238E27FC236}">
              <a16:creationId xmlns:a16="http://schemas.microsoft.com/office/drawing/2014/main" id="{2199D75C-7D71-4CB1-85C6-F4B43D14CC14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76200</xdr:colOff>
      <xdr:row>153</xdr:row>
      <xdr:rowOff>57150</xdr:rowOff>
    </xdr:to>
    <xdr:sp macro="" textlink="">
      <xdr:nvSpPr>
        <xdr:cNvPr id="16154688" name="Text Box 3">
          <a:extLst>
            <a:ext uri="{FF2B5EF4-FFF2-40B4-BE49-F238E27FC236}">
              <a16:creationId xmlns:a16="http://schemas.microsoft.com/office/drawing/2014/main" id="{32708AD7-5706-4470-94BB-C8F3857AFE76}"/>
            </a:ext>
          </a:extLst>
        </xdr:cNvPr>
        <xdr:cNvSpPr txBox="1">
          <a:spLocks noChangeArrowheads="1"/>
        </xdr:cNvSpPr>
      </xdr:nvSpPr>
      <xdr:spPr bwMode="auto">
        <a:xfrm>
          <a:off x="39624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689" name="Text Box 3">
          <a:extLst>
            <a:ext uri="{FF2B5EF4-FFF2-40B4-BE49-F238E27FC236}">
              <a16:creationId xmlns:a16="http://schemas.microsoft.com/office/drawing/2014/main" id="{39D4F541-13AC-41FD-A638-EEA091749C62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690" name="Text Box 3">
          <a:extLst>
            <a:ext uri="{FF2B5EF4-FFF2-40B4-BE49-F238E27FC236}">
              <a16:creationId xmlns:a16="http://schemas.microsoft.com/office/drawing/2014/main" id="{EB401457-4AC7-4766-93FE-A3E7C87714F4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691" name="Text Box 3">
          <a:extLst>
            <a:ext uri="{FF2B5EF4-FFF2-40B4-BE49-F238E27FC236}">
              <a16:creationId xmlns:a16="http://schemas.microsoft.com/office/drawing/2014/main" id="{FDB9DCA7-4045-46A2-8E97-71AF5098459C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692" name="Text Box 3">
          <a:extLst>
            <a:ext uri="{FF2B5EF4-FFF2-40B4-BE49-F238E27FC236}">
              <a16:creationId xmlns:a16="http://schemas.microsoft.com/office/drawing/2014/main" id="{0A399C83-12D7-442E-A3AA-B3833FEC97B6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693" name="Text Box 3">
          <a:extLst>
            <a:ext uri="{FF2B5EF4-FFF2-40B4-BE49-F238E27FC236}">
              <a16:creationId xmlns:a16="http://schemas.microsoft.com/office/drawing/2014/main" id="{550DCC5B-0A99-4FB2-A8E8-3C0331BFB611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694" name="Text Box 3">
          <a:extLst>
            <a:ext uri="{FF2B5EF4-FFF2-40B4-BE49-F238E27FC236}">
              <a16:creationId xmlns:a16="http://schemas.microsoft.com/office/drawing/2014/main" id="{C1D5BAF8-BC66-4F14-AE14-48A96992AFA6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695" name="Text Box 3">
          <a:extLst>
            <a:ext uri="{FF2B5EF4-FFF2-40B4-BE49-F238E27FC236}">
              <a16:creationId xmlns:a16="http://schemas.microsoft.com/office/drawing/2014/main" id="{0D04492A-94D4-468E-A6D3-36A282F97714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696" name="Text Box 3">
          <a:extLst>
            <a:ext uri="{FF2B5EF4-FFF2-40B4-BE49-F238E27FC236}">
              <a16:creationId xmlns:a16="http://schemas.microsoft.com/office/drawing/2014/main" id="{EE7694F0-1141-4C98-9D23-3312B19001BA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697" name="Text Box 3">
          <a:extLst>
            <a:ext uri="{FF2B5EF4-FFF2-40B4-BE49-F238E27FC236}">
              <a16:creationId xmlns:a16="http://schemas.microsoft.com/office/drawing/2014/main" id="{F4CE2CF1-3D21-469E-BEAD-AFD604D19F58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698" name="Text Box 3">
          <a:extLst>
            <a:ext uri="{FF2B5EF4-FFF2-40B4-BE49-F238E27FC236}">
              <a16:creationId xmlns:a16="http://schemas.microsoft.com/office/drawing/2014/main" id="{99D34157-0EDD-4B7C-8243-1A9FED697D55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699" name="Text Box 3">
          <a:extLst>
            <a:ext uri="{FF2B5EF4-FFF2-40B4-BE49-F238E27FC236}">
              <a16:creationId xmlns:a16="http://schemas.microsoft.com/office/drawing/2014/main" id="{A3CFAC4C-D5E5-47B8-861D-3600C36DBBE7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700" name="Text Box 3">
          <a:extLst>
            <a:ext uri="{FF2B5EF4-FFF2-40B4-BE49-F238E27FC236}">
              <a16:creationId xmlns:a16="http://schemas.microsoft.com/office/drawing/2014/main" id="{5D766F06-CBE3-4B05-B9CE-64370CCA3393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701" name="Text Box 3">
          <a:extLst>
            <a:ext uri="{FF2B5EF4-FFF2-40B4-BE49-F238E27FC236}">
              <a16:creationId xmlns:a16="http://schemas.microsoft.com/office/drawing/2014/main" id="{BB540F59-FDB2-4598-9823-3168EBA2C467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702" name="Text Box 3">
          <a:extLst>
            <a:ext uri="{FF2B5EF4-FFF2-40B4-BE49-F238E27FC236}">
              <a16:creationId xmlns:a16="http://schemas.microsoft.com/office/drawing/2014/main" id="{B623D55F-E7D3-4FE0-B75B-2E6FFE1434D1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703" name="Text Box 3">
          <a:extLst>
            <a:ext uri="{FF2B5EF4-FFF2-40B4-BE49-F238E27FC236}">
              <a16:creationId xmlns:a16="http://schemas.microsoft.com/office/drawing/2014/main" id="{6E08420F-D3AE-466A-8FDF-396653B1E513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704" name="Text Box 3">
          <a:extLst>
            <a:ext uri="{FF2B5EF4-FFF2-40B4-BE49-F238E27FC236}">
              <a16:creationId xmlns:a16="http://schemas.microsoft.com/office/drawing/2014/main" id="{C1382C67-2734-470F-8635-F6173FA129F8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705" name="Text Box 3">
          <a:extLst>
            <a:ext uri="{FF2B5EF4-FFF2-40B4-BE49-F238E27FC236}">
              <a16:creationId xmlns:a16="http://schemas.microsoft.com/office/drawing/2014/main" id="{154B8EB3-4832-46D1-B107-B428822F5C08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706" name="Text Box 3">
          <a:extLst>
            <a:ext uri="{FF2B5EF4-FFF2-40B4-BE49-F238E27FC236}">
              <a16:creationId xmlns:a16="http://schemas.microsoft.com/office/drawing/2014/main" id="{36A4259A-EF7D-49D0-9D54-AB5D984F48C9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707" name="Text Box 3">
          <a:extLst>
            <a:ext uri="{FF2B5EF4-FFF2-40B4-BE49-F238E27FC236}">
              <a16:creationId xmlns:a16="http://schemas.microsoft.com/office/drawing/2014/main" id="{0831D969-2673-47A2-86DC-92DB99460CA4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708" name="Text Box 3">
          <a:extLst>
            <a:ext uri="{FF2B5EF4-FFF2-40B4-BE49-F238E27FC236}">
              <a16:creationId xmlns:a16="http://schemas.microsoft.com/office/drawing/2014/main" id="{778A190A-3708-43E0-936A-F52CD000FC96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709" name="Text Box 3">
          <a:extLst>
            <a:ext uri="{FF2B5EF4-FFF2-40B4-BE49-F238E27FC236}">
              <a16:creationId xmlns:a16="http://schemas.microsoft.com/office/drawing/2014/main" id="{1A9B0DBD-7D9B-4339-9F5D-6BA36A724124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710" name="Text Box 3">
          <a:extLst>
            <a:ext uri="{FF2B5EF4-FFF2-40B4-BE49-F238E27FC236}">
              <a16:creationId xmlns:a16="http://schemas.microsoft.com/office/drawing/2014/main" id="{0A88DC41-3FD4-4CED-BEFA-0953839F5ECA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711" name="Text Box 3">
          <a:extLst>
            <a:ext uri="{FF2B5EF4-FFF2-40B4-BE49-F238E27FC236}">
              <a16:creationId xmlns:a16="http://schemas.microsoft.com/office/drawing/2014/main" id="{4FC315E1-EAAC-4812-9532-755B6E8C10C0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712" name="Text Box 3">
          <a:extLst>
            <a:ext uri="{FF2B5EF4-FFF2-40B4-BE49-F238E27FC236}">
              <a16:creationId xmlns:a16="http://schemas.microsoft.com/office/drawing/2014/main" id="{855964EA-8A17-4780-981E-6FEE88ED70A0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713" name="Text Box 3">
          <a:extLst>
            <a:ext uri="{FF2B5EF4-FFF2-40B4-BE49-F238E27FC236}">
              <a16:creationId xmlns:a16="http://schemas.microsoft.com/office/drawing/2014/main" id="{06F294B6-7ACE-469C-A527-B7A1031998B5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714" name="Text Box 3">
          <a:extLst>
            <a:ext uri="{FF2B5EF4-FFF2-40B4-BE49-F238E27FC236}">
              <a16:creationId xmlns:a16="http://schemas.microsoft.com/office/drawing/2014/main" id="{7552929B-4263-4343-8585-011A0E991D64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715" name="Text Box 3">
          <a:extLst>
            <a:ext uri="{FF2B5EF4-FFF2-40B4-BE49-F238E27FC236}">
              <a16:creationId xmlns:a16="http://schemas.microsoft.com/office/drawing/2014/main" id="{E721E04A-1676-45C1-8902-1EFAC76EB965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716" name="Text Box 3">
          <a:extLst>
            <a:ext uri="{FF2B5EF4-FFF2-40B4-BE49-F238E27FC236}">
              <a16:creationId xmlns:a16="http://schemas.microsoft.com/office/drawing/2014/main" id="{CD9D9ECB-6B64-4CAC-89C9-D91300BEAC02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717" name="Text Box 3">
          <a:extLst>
            <a:ext uri="{FF2B5EF4-FFF2-40B4-BE49-F238E27FC236}">
              <a16:creationId xmlns:a16="http://schemas.microsoft.com/office/drawing/2014/main" id="{DAFC8590-C040-4B87-80F7-A1288807C2C2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718" name="Text Box 3">
          <a:extLst>
            <a:ext uri="{FF2B5EF4-FFF2-40B4-BE49-F238E27FC236}">
              <a16:creationId xmlns:a16="http://schemas.microsoft.com/office/drawing/2014/main" id="{0E17FCB6-31B3-420D-9F48-BD32D7A1B60D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719" name="Text Box 3">
          <a:extLst>
            <a:ext uri="{FF2B5EF4-FFF2-40B4-BE49-F238E27FC236}">
              <a16:creationId xmlns:a16="http://schemas.microsoft.com/office/drawing/2014/main" id="{73C6E72D-DAFF-40FB-BE81-1AF788D73559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720" name="Text Box 3">
          <a:extLst>
            <a:ext uri="{FF2B5EF4-FFF2-40B4-BE49-F238E27FC236}">
              <a16:creationId xmlns:a16="http://schemas.microsoft.com/office/drawing/2014/main" id="{3EC10DCB-ED6E-4918-B8E3-9B7C07B3B8DB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721" name="Text Box 3">
          <a:extLst>
            <a:ext uri="{FF2B5EF4-FFF2-40B4-BE49-F238E27FC236}">
              <a16:creationId xmlns:a16="http://schemas.microsoft.com/office/drawing/2014/main" id="{6485AA3B-89DF-4FC6-A24E-76732D75166D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722" name="Text Box 3">
          <a:extLst>
            <a:ext uri="{FF2B5EF4-FFF2-40B4-BE49-F238E27FC236}">
              <a16:creationId xmlns:a16="http://schemas.microsoft.com/office/drawing/2014/main" id="{A3EE2741-CF26-433B-8AC5-D08E73E285B8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723" name="Text Box 3">
          <a:extLst>
            <a:ext uri="{FF2B5EF4-FFF2-40B4-BE49-F238E27FC236}">
              <a16:creationId xmlns:a16="http://schemas.microsoft.com/office/drawing/2014/main" id="{5F68759F-7A2D-412F-9735-FB63B4BB86A6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724" name="Text Box 3">
          <a:extLst>
            <a:ext uri="{FF2B5EF4-FFF2-40B4-BE49-F238E27FC236}">
              <a16:creationId xmlns:a16="http://schemas.microsoft.com/office/drawing/2014/main" id="{1DEB6355-1288-4F62-B56A-23941940F8E6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725" name="Text Box 3">
          <a:extLst>
            <a:ext uri="{FF2B5EF4-FFF2-40B4-BE49-F238E27FC236}">
              <a16:creationId xmlns:a16="http://schemas.microsoft.com/office/drawing/2014/main" id="{D59629F5-A8DF-4B60-95BA-24DACE2BA606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726" name="Text Box 3">
          <a:extLst>
            <a:ext uri="{FF2B5EF4-FFF2-40B4-BE49-F238E27FC236}">
              <a16:creationId xmlns:a16="http://schemas.microsoft.com/office/drawing/2014/main" id="{74F5BE74-F03E-4ADF-97B9-F7E79061B909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727" name="Text Box 3">
          <a:extLst>
            <a:ext uri="{FF2B5EF4-FFF2-40B4-BE49-F238E27FC236}">
              <a16:creationId xmlns:a16="http://schemas.microsoft.com/office/drawing/2014/main" id="{3BE6C0EE-BD2F-4DFD-8F52-A58F4C6D7CE9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728" name="Text Box 3">
          <a:extLst>
            <a:ext uri="{FF2B5EF4-FFF2-40B4-BE49-F238E27FC236}">
              <a16:creationId xmlns:a16="http://schemas.microsoft.com/office/drawing/2014/main" id="{5A5D71CB-E611-4B77-A386-EE0CFD7CC745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148</xdr:row>
      <xdr:rowOff>57150</xdr:rowOff>
    </xdr:to>
    <xdr:sp macro="" textlink="">
      <xdr:nvSpPr>
        <xdr:cNvPr id="16154729" name="Text Box 3">
          <a:extLst>
            <a:ext uri="{FF2B5EF4-FFF2-40B4-BE49-F238E27FC236}">
              <a16:creationId xmlns:a16="http://schemas.microsoft.com/office/drawing/2014/main" id="{A592A27B-1312-436A-A557-634EBE4A800B}"/>
            </a:ext>
          </a:extLst>
        </xdr:cNvPr>
        <xdr:cNvSpPr txBox="1">
          <a:spLocks noChangeArrowheads="1"/>
        </xdr:cNvSpPr>
      </xdr:nvSpPr>
      <xdr:spPr bwMode="auto">
        <a:xfrm>
          <a:off x="39624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30" name="Text Box 3">
          <a:extLst>
            <a:ext uri="{FF2B5EF4-FFF2-40B4-BE49-F238E27FC236}">
              <a16:creationId xmlns:a16="http://schemas.microsoft.com/office/drawing/2014/main" id="{C46833F5-F534-4A3B-81A5-AFF9F9CF0BBC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31" name="Text Box 3">
          <a:extLst>
            <a:ext uri="{FF2B5EF4-FFF2-40B4-BE49-F238E27FC236}">
              <a16:creationId xmlns:a16="http://schemas.microsoft.com/office/drawing/2014/main" id="{D278FB88-9AC9-4024-8A79-61297B0EE820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32" name="Text Box 3">
          <a:extLst>
            <a:ext uri="{FF2B5EF4-FFF2-40B4-BE49-F238E27FC236}">
              <a16:creationId xmlns:a16="http://schemas.microsoft.com/office/drawing/2014/main" id="{E0369FEA-6663-4946-87F9-F09AE79DC601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33" name="Text Box 3">
          <a:extLst>
            <a:ext uri="{FF2B5EF4-FFF2-40B4-BE49-F238E27FC236}">
              <a16:creationId xmlns:a16="http://schemas.microsoft.com/office/drawing/2014/main" id="{49DB1613-B432-4EA6-AFC0-37839839A3FA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34" name="Text Box 3">
          <a:extLst>
            <a:ext uri="{FF2B5EF4-FFF2-40B4-BE49-F238E27FC236}">
              <a16:creationId xmlns:a16="http://schemas.microsoft.com/office/drawing/2014/main" id="{D9EC1801-3B1E-46FC-9F0A-468ED29AE437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35" name="Text Box 3">
          <a:extLst>
            <a:ext uri="{FF2B5EF4-FFF2-40B4-BE49-F238E27FC236}">
              <a16:creationId xmlns:a16="http://schemas.microsoft.com/office/drawing/2014/main" id="{91914A5F-7876-44BC-8C16-BA2C9B6BA4B0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36" name="Text Box 3">
          <a:extLst>
            <a:ext uri="{FF2B5EF4-FFF2-40B4-BE49-F238E27FC236}">
              <a16:creationId xmlns:a16="http://schemas.microsoft.com/office/drawing/2014/main" id="{FE424B14-2861-427C-AE3B-56C785862459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37" name="Text Box 3">
          <a:extLst>
            <a:ext uri="{FF2B5EF4-FFF2-40B4-BE49-F238E27FC236}">
              <a16:creationId xmlns:a16="http://schemas.microsoft.com/office/drawing/2014/main" id="{8285FBFB-429C-4F0F-A0C7-5206E8E474D3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38" name="Text Box 3">
          <a:extLst>
            <a:ext uri="{FF2B5EF4-FFF2-40B4-BE49-F238E27FC236}">
              <a16:creationId xmlns:a16="http://schemas.microsoft.com/office/drawing/2014/main" id="{595D6B2C-12DF-4E6D-9A43-3D79F24790CD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39" name="Text Box 3">
          <a:extLst>
            <a:ext uri="{FF2B5EF4-FFF2-40B4-BE49-F238E27FC236}">
              <a16:creationId xmlns:a16="http://schemas.microsoft.com/office/drawing/2014/main" id="{1FC96ABD-1303-487F-B5F0-AE8147CCCC0D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40" name="Text Box 3">
          <a:extLst>
            <a:ext uri="{FF2B5EF4-FFF2-40B4-BE49-F238E27FC236}">
              <a16:creationId xmlns:a16="http://schemas.microsoft.com/office/drawing/2014/main" id="{1AB4DFD1-867D-4FED-AF59-61D2EE2D0C35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41" name="Text Box 3">
          <a:extLst>
            <a:ext uri="{FF2B5EF4-FFF2-40B4-BE49-F238E27FC236}">
              <a16:creationId xmlns:a16="http://schemas.microsoft.com/office/drawing/2014/main" id="{4B1B4817-1E37-436A-81A7-23CDEC154A4D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42" name="Text Box 3">
          <a:extLst>
            <a:ext uri="{FF2B5EF4-FFF2-40B4-BE49-F238E27FC236}">
              <a16:creationId xmlns:a16="http://schemas.microsoft.com/office/drawing/2014/main" id="{BABB9CFD-89A6-43CA-BF54-BF2C70E7E1E5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43" name="Text Box 3">
          <a:extLst>
            <a:ext uri="{FF2B5EF4-FFF2-40B4-BE49-F238E27FC236}">
              <a16:creationId xmlns:a16="http://schemas.microsoft.com/office/drawing/2014/main" id="{014C2919-2A3E-4A46-8161-F157E5ECE191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44" name="Text Box 3">
          <a:extLst>
            <a:ext uri="{FF2B5EF4-FFF2-40B4-BE49-F238E27FC236}">
              <a16:creationId xmlns:a16="http://schemas.microsoft.com/office/drawing/2014/main" id="{8325EE90-245E-49C4-8799-5C1F140B4157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45" name="Text Box 3">
          <a:extLst>
            <a:ext uri="{FF2B5EF4-FFF2-40B4-BE49-F238E27FC236}">
              <a16:creationId xmlns:a16="http://schemas.microsoft.com/office/drawing/2014/main" id="{33F39477-4C29-4D09-9C30-7338B73AD70E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46" name="Text Box 3">
          <a:extLst>
            <a:ext uri="{FF2B5EF4-FFF2-40B4-BE49-F238E27FC236}">
              <a16:creationId xmlns:a16="http://schemas.microsoft.com/office/drawing/2014/main" id="{84ED2715-A830-4016-B6B1-0CBCBB08F8DB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47" name="Text Box 3">
          <a:extLst>
            <a:ext uri="{FF2B5EF4-FFF2-40B4-BE49-F238E27FC236}">
              <a16:creationId xmlns:a16="http://schemas.microsoft.com/office/drawing/2014/main" id="{11305264-3F32-40B4-A24F-848B2E19E95E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48" name="Text Box 3">
          <a:extLst>
            <a:ext uri="{FF2B5EF4-FFF2-40B4-BE49-F238E27FC236}">
              <a16:creationId xmlns:a16="http://schemas.microsoft.com/office/drawing/2014/main" id="{0211F78F-B3C6-40B6-884D-5EA853FEFBD8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49" name="Text Box 3">
          <a:extLst>
            <a:ext uri="{FF2B5EF4-FFF2-40B4-BE49-F238E27FC236}">
              <a16:creationId xmlns:a16="http://schemas.microsoft.com/office/drawing/2014/main" id="{685FC026-89D7-47D6-82F4-2FDD182052FF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50" name="Text Box 3">
          <a:extLst>
            <a:ext uri="{FF2B5EF4-FFF2-40B4-BE49-F238E27FC236}">
              <a16:creationId xmlns:a16="http://schemas.microsoft.com/office/drawing/2014/main" id="{B87D7CAF-D08E-4B5C-9807-4789124791C5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51" name="Text Box 3">
          <a:extLst>
            <a:ext uri="{FF2B5EF4-FFF2-40B4-BE49-F238E27FC236}">
              <a16:creationId xmlns:a16="http://schemas.microsoft.com/office/drawing/2014/main" id="{82B17AD4-1A57-40C3-ADEF-0265D0DDFF3E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52" name="Text Box 3">
          <a:extLst>
            <a:ext uri="{FF2B5EF4-FFF2-40B4-BE49-F238E27FC236}">
              <a16:creationId xmlns:a16="http://schemas.microsoft.com/office/drawing/2014/main" id="{396EEF24-EAE3-4AA2-8763-2E84B9F22CB5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53" name="Text Box 3">
          <a:extLst>
            <a:ext uri="{FF2B5EF4-FFF2-40B4-BE49-F238E27FC236}">
              <a16:creationId xmlns:a16="http://schemas.microsoft.com/office/drawing/2014/main" id="{A5A968CB-A6EA-4641-BEE5-5275EF77F63A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54" name="Text Box 3">
          <a:extLst>
            <a:ext uri="{FF2B5EF4-FFF2-40B4-BE49-F238E27FC236}">
              <a16:creationId xmlns:a16="http://schemas.microsoft.com/office/drawing/2014/main" id="{2BCA63C8-8D73-4091-8641-21E14917B654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55" name="Text Box 3">
          <a:extLst>
            <a:ext uri="{FF2B5EF4-FFF2-40B4-BE49-F238E27FC236}">
              <a16:creationId xmlns:a16="http://schemas.microsoft.com/office/drawing/2014/main" id="{906B9D67-76ED-48FB-B9A6-123777739294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56" name="Text Box 3">
          <a:extLst>
            <a:ext uri="{FF2B5EF4-FFF2-40B4-BE49-F238E27FC236}">
              <a16:creationId xmlns:a16="http://schemas.microsoft.com/office/drawing/2014/main" id="{085B43EF-EA33-4726-93E8-02DA443D5DD2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57" name="Text Box 3">
          <a:extLst>
            <a:ext uri="{FF2B5EF4-FFF2-40B4-BE49-F238E27FC236}">
              <a16:creationId xmlns:a16="http://schemas.microsoft.com/office/drawing/2014/main" id="{0892BB3C-C5E0-4D47-998F-DBCB50F038FA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58" name="Text Box 3">
          <a:extLst>
            <a:ext uri="{FF2B5EF4-FFF2-40B4-BE49-F238E27FC236}">
              <a16:creationId xmlns:a16="http://schemas.microsoft.com/office/drawing/2014/main" id="{A1C9A077-028E-481E-B010-0A2C1CCC5A3D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59" name="Text Box 3">
          <a:extLst>
            <a:ext uri="{FF2B5EF4-FFF2-40B4-BE49-F238E27FC236}">
              <a16:creationId xmlns:a16="http://schemas.microsoft.com/office/drawing/2014/main" id="{D21854B6-CB00-49DF-A236-360102492CFA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60" name="Text Box 3">
          <a:extLst>
            <a:ext uri="{FF2B5EF4-FFF2-40B4-BE49-F238E27FC236}">
              <a16:creationId xmlns:a16="http://schemas.microsoft.com/office/drawing/2014/main" id="{A569CC86-4889-4D73-AC93-C783BA4C7E85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61" name="Text Box 3">
          <a:extLst>
            <a:ext uri="{FF2B5EF4-FFF2-40B4-BE49-F238E27FC236}">
              <a16:creationId xmlns:a16="http://schemas.microsoft.com/office/drawing/2014/main" id="{F459FA13-CEBF-49E3-9EC0-DA2BB6F2E269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62" name="Text Box 3">
          <a:extLst>
            <a:ext uri="{FF2B5EF4-FFF2-40B4-BE49-F238E27FC236}">
              <a16:creationId xmlns:a16="http://schemas.microsoft.com/office/drawing/2014/main" id="{027C8BBD-DA49-48E1-80CB-0A3AAE2BA047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63" name="Text Box 3">
          <a:extLst>
            <a:ext uri="{FF2B5EF4-FFF2-40B4-BE49-F238E27FC236}">
              <a16:creationId xmlns:a16="http://schemas.microsoft.com/office/drawing/2014/main" id="{CF7F3396-F8DF-41EE-9B6D-F78C9957DFA0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64" name="Text Box 3">
          <a:extLst>
            <a:ext uri="{FF2B5EF4-FFF2-40B4-BE49-F238E27FC236}">
              <a16:creationId xmlns:a16="http://schemas.microsoft.com/office/drawing/2014/main" id="{D47D22E7-1141-4E23-9E32-3C37C6195B7E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65" name="Text Box 3">
          <a:extLst>
            <a:ext uri="{FF2B5EF4-FFF2-40B4-BE49-F238E27FC236}">
              <a16:creationId xmlns:a16="http://schemas.microsoft.com/office/drawing/2014/main" id="{45EE4283-6EC7-499A-9E8E-463F8FF37DCC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66" name="Text Box 3">
          <a:extLst>
            <a:ext uri="{FF2B5EF4-FFF2-40B4-BE49-F238E27FC236}">
              <a16:creationId xmlns:a16="http://schemas.microsoft.com/office/drawing/2014/main" id="{CB7F732A-4C28-401D-8F80-2699A67958E0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67" name="Text Box 3">
          <a:extLst>
            <a:ext uri="{FF2B5EF4-FFF2-40B4-BE49-F238E27FC236}">
              <a16:creationId xmlns:a16="http://schemas.microsoft.com/office/drawing/2014/main" id="{49F552F7-E98F-470A-B1BA-C5A15D621CAF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68" name="Text Box 3">
          <a:extLst>
            <a:ext uri="{FF2B5EF4-FFF2-40B4-BE49-F238E27FC236}">
              <a16:creationId xmlns:a16="http://schemas.microsoft.com/office/drawing/2014/main" id="{C09C0358-6BD4-440F-BD52-197A91F63251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69" name="Text Box 3">
          <a:extLst>
            <a:ext uri="{FF2B5EF4-FFF2-40B4-BE49-F238E27FC236}">
              <a16:creationId xmlns:a16="http://schemas.microsoft.com/office/drawing/2014/main" id="{5B273F23-C9A6-46B9-9226-097C2D00C997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770" name="Text Box 3">
          <a:extLst>
            <a:ext uri="{FF2B5EF4-FFF2-40B4-BE49-F238E27FC236}">
              <a16:creationId xmlns:a16="http://schemas.microsoft.com/office/drawing/2014/main" id="{83B2EDC1-28CA-451C-80E2-03C6EF8DB6FA}"/>
            </a:ext>
          </a:extLst>
        </xdr:cNvPr>
        <xdr:cNvSpPr txBox="1">
          <a:spLocks noChangeArrowheads="1"/>
        </xdr:cNvSpPr>
      </xdr:nvSpPr>
      <xdr:spPr bwMode="auto">
        <a:xfrm>
          <a:off x="479107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771" name="Text Box 3">
          <a:extLst>
            <a:ext uri="{FF2B5EF4-FFF2-40B4-BE49-F238E27FC236}">
              <a16:creationId xmlns:a16="http://schemas.microsoft.com/office/drawing/2014/main" id="{B3661D56-5571-4EC0-B558-1931FA5B0CAE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772" name="Text Box 3">
          <a:extLst>
            <a:ext uri="{FF2B5EF4-FFF2-40B4-BE49-F238E27FC236}">
              <a16:creationId xmlns:a16="http://schemas.microsoft.com/office/drawing/2014/main" id="{A0AF533A-BC71-42E0-AF18-C9DA55A3DEAE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773" name="Text Box 3">
          <a:extLst>
            <a:ext uri="{FF2B5EF4-FFF2-40B4-BE49-F238E27FC236}">
              <a16:creationId xmlns:a16="http://schemas.microsoft.com/office/drawing/2014/main" id="{43889018-CB99-42EC-9060-8BC5CF5FB0BD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774" name="Text Box 3">
          <a:extLst>
            <a:ext uri="{FF2B5EF4-FFF2-40B4-BE49-F238E27FC236}">
              <a16:creationId xmlns:a16="http://schemas.microsoft.com/office/drawing/2014/main" id="{6AEFBC1D-055B-4384-B2EE-8655A512B0FB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775" name="Text Box 3">
          <a:extLst>
            <a:ext uri="{FF2B5EF4-FFF2-40B4-BE49-F238E27FC236}">
              <a16:creationId xmlns:a16="http://schemas.microsoft.com/office/drawing/2014/main" id="{67D3AE75-8FD1-481D-BB03-18290F7F6493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776" name="Text Box 3">
          <a:extLst>
            <a:ext uri="{FF2B5EF4-FFF2-40B4-BE49-F238E27FC236}">
              <a16:creationId xmlns:a16="http://schemas.microsoft.com/office/drawing/2014/main" id="{E65BA666-8BEF-4FD6-AD62-DB56EA941C92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777" name="Text Box 3">
          <a:extLst>
            <a:ext uri="{FF2B5EF4-FFF2-40B4-BE49-F238E27FC236}">
              <a16:creationId xmlns:a16="http://schemas.microsoft.com/office/drawing/2014/main" id="{B470831C-C15E-409E-B27E-F85D350BB416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778" name="Text Box 3">
          <a:extLst>
            <a:ext uri="{FF2B5EF4-FFF2-40B4-BE49-F238E27FC236}">
              <a16:creationId xmlns:a16="http://schemas.microsoft.com/office/drawing/2014/main" id="{FA94E4CD-309F-4F0F-9965-8430DCF2BEC2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779" name="Text Box 3">
          <a:extLst>
            <a:ext uri="{FF2B5EF4-FFF2-40B4-BE49-F238E27FC236}">
              <a16:creationId xmlns:a16="http://schemas.microsoft.com/office/drawing/2014/main" id="{5D40F07C-61BE-4537-ABDF-2E746FB79C81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780" name="Text Box 3">
          <a:extLst>
            <a:ext uri="{FF2B5EF4-FFF2-40B4-BE49-F238E27FC236}">
              <a16:creationId xmlns:a16="http://schemas.microsoft.com/office/drawing/2014/main" id="{8106DF96-76A8-4B18-BB56-5CAA2CA9BB76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781" name="Text Box 3">
          <a:extLst>
            <a:ext uri="{FF2B5EF4-FFF2-40B4-BE49-F238E27FC236}">
              <a16:creationId xmlns:a16="http://schemas.microsoft.com/office/drawing/2014/main" id="{F1DC309B-0C6F-4AA8-A653-A416A90455F0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782" name="Text Box 3">
          <a:extLst>
            <a:ext uri="{FF2B5EF4-FFF2-40B4-BE49-F238E27FC236}">
              <a16:creationId xmlns:a16="http://schemas.microsoft.com/office/drawing/2014/main" id="{44406212-3033-4F0F-B5B3-29DCB23F62CC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783" name="Text Box 3">
          <a:extLst>
            <a:ext uri="{FF2B5EF4-FFF2-40B4-BE49-F238E27FC236}">
              <a16:creationId xmlns:a16="http://schemas.microsoft.com/office/drawing/2014/main" id="{00AF8F7D-947E-45DB-B091-D939BD651D3E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784" name="Text Box 3">
          <a:extLst>
            <a:ext uri="{FF2B5EF4-FFF2-40B4-BE49-F238E27FC236}">
              <a16:creationId xmlns:a16="http://schemas.microsoft.com/office/drawing/2014/main" id="{57DBA5EA-BE72-4014-83D5-965C4F51356D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785" name="Text Box 3">
          <a:extLst>
            <a:ext uri="{FF2B5EF4-FFF2-40B4-BE49-F238E27FC236}">
              <a16:creationId xmlns:a16="http://schemas.microsoft.com/office/drawing/2014/main" id="{1A68DE37-115D-418A-9442-20932FD53877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786" name="Text Box 3">
          <a:extLst>
            <a:ext uri="{FF2B5EF4-FFF2-40B4-BE49-F238E27FC236}">
              <a16:creationId xmlns:a16="http://schemas.microsoft.com/office/drawing/2014/main" id="{A71732DE-719A-41DF-9A47-2631816E649D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787" name="Text Box 3">
          <a:extLst>
            <a:ext uri="{FF2B5EF4-FFF2-40B4-BE49-F238E27FC236}">
              <a16:creationId xmlns:a16="http://schemas.microsoft.com/office/drawing/2014/main" id="{3EFE4B51-107A-4976-9FDA-677804E71E73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788" name="Text Box 3">
          <a:extLst>
            <a:ext uri="{FF2B5EF4-FFF2-40B4-BE49-F238E27FC236}">
              <a16:creationId xmlns:a16="http://schemas.microsoft.com/office/drawing/2014/main" id="{1954AD98-6767-430C-9224-51CFD4603D25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789" name="Text Box 3">
          <a:extLst>
            <a:ext uri="{FF2B5EF4-FFF2-40B4-BE49-F238E27FC236}">
              <a16:creationId xmlns:a16="http://schemas.microsoft.com/office/drawing/2014/main" id="{6DEE71BF-D1E5-461F-905E-C59ABCCA835E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790" name="Text Box 3">
          <a:extLst>
            <a:ext uri="{FF2B5EF4-FFF2-40B4-BE49-F238E27FC236}">
              <a16:creationId xmlns:a16="http://schemas.microsoft.com/office/drawing/2014/main" id="{43E60CFD-5613-4BC5-AC2F-683EE4DAE265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791" name="Text Box 3">
          <a:extLst>
            <a:ext uri="{FF2B5EF4-FFF2-40B4-BE49-F238E27FC236}">
              <a16:creationId xmlns:a16="http://schemas.microsoft.com/office/drawing/2014/main" id="{59DC1BBA-A183-419C-8825-ACE535297113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792" name="Text Box 3">
          <a:extLst>
            <a:ext uri="{FF2B5EF4-FFF2-40B4-BE49-F238E27FC236}">
              <a16:creationId xmlns:a16="http://schemas.microsoft.com/office/drawing/2014/main" id="{DE2392D4-1D54-4D87-A028-8A9ED0DD00BC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793" name="Text Box 3">
          <a:extLst>
            <a:ext uri="{FF2B5EF4-FFF2-40B4-BE49-F238E27FC236}">
              <a16:creationId xmlns:a16="http://schemas.microsoft.com/office/drawing/2014/main" id="{02A68903-A371-4590-88BA-C52F9D1C8855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794" name="Text Box 3">
          <a:extLst>
            <a:ext uri="{FF2B5EF4-FFF2-40B4-BE49-F238E27FC236}">
              <a16:creationId xmlns:a16="http://schemas.microsoft.com/office/drawing/2014/main" id="{D7B39D09-7AD5-438E-A29B-D8A3A7D47066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795" name="Text Box 3">
          <a:extLst>
            <a:ext uri="{FF2B5EF4-FFF2-40B4-BE49-F238E27FC236}">
              <a16:creationId xmlns:a16="http://schemas.microsoft.com/office/drawing/2014/main" id="{2029D5BF-DDF4-41BD-9039-F04E86F78B41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796" name="Text Box 3">
          <a:extLst>
            <a:ext uri="{FF2B5EF4-FFF2-40B4-BE49-F238E27FC236}">
              <a16:creationId xmlns:a16="http://schemas.microsoft.com/office/drawing/2014/main" id="{54459F59-DF85-4937-A62A-53C089D5287D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797" name="Text Box 3">
          <a:extLst>
            <a:ext uri="{FF2B5EF4-FFF2-40B4-BE49-F238E27FC236}">
              <a16:creationId xmlns:a16="http://schemas.microsoft.com/office/drawing/2014/main" id="{C52BA0E6-D598-4B05-BA9C-1A23E3FF8054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798" name="Text Box 3">
          <a:extLst>
            <a:ext uri="{FF2B5EF4-FFF2-40B4-BE49-F238E27FC236}">
              <a16:creationId xmlns:a16="http://schemas.microsoft.com/office/drawing/2014/main" id="{34C6605D-75AB-45EB-A3E2-C1D4312793B7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799" name="Text Box 3">
          <a:extLst>
            <a:ext uri="{FF2B5EF4-FFF2-40B4-BE49-F238E27FC236}">
              <a16:creationId xmlns:a16="http://schemas.microsoft.com/office/drawing/2014/main" id="{B06D79C0-BE9B-48C2-9437-ED45556A0728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00" name="Text Box 3">
          <a:extLst>
            <a:ext uri="{FF2B5EF4-FFF2-40B4-BE49-F238E27FC236}">
              <a16:creationId xmlns:a16="http://schemas.microsoft.com/office/drawing/2014/main" id="{1354AF12-1545-4159-82FB-93F5C6D0B595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01" name="Text Box 3">
          <a:extLst>
            <a:ext uri="{FF2B5EF4-FFF2-40B4-BE49-F238E27FC236}">
              <a16:creationId xmlns:a16="http://schemas.microsoft.com/office/drawing/2014/main" id="{B97FB1A7-FC9E-4073-A523-C71FE6F3A47C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02" name="Text Box 3">
          <a:extLst>
            <a:ext uri="{FF2B5EF4-FFF2-40B4-BE49-F238E27FC236}">
              <a16:creationId xmlns:a16="http://schemas.microsoft.com/office/drawing/2014/main" id="{08500480-1D6E-4F33-9BBA-E755EBEFE6A5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03" name="Text Box 3">
          <a:extLst>
            <a:ext uri="{FF2B5EF4-FFF2-40B4-BE49-F238E27FC236}">
              <a16:creationId xmlns:a16="http://schemas.microsoft.com/office/drawing/2014/main" id="{80563C1E-AEB7-4981-AD1D-1B7CA172B469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04" name="Text Box 3">
          <a:extLst>
            <a:ext uri="{FF2B5EF4-FFF2-40B4-BE49-F238E27FC236}">
              <a16:creationId xmlns:a16="http://schemas.microsoft.com/office/drawing/2014/main" id="{E6C65961-EE1F-4CC3-9A76-5FE57F309E58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05" name="Text Box 3">
          <a:extLst>
            <a:ext uri="{FF2B5EF4-FFF2-40B4-BE49-F238E27FC236}">
              <a16:creationId xmlns:a16="http://schemas.microsoft.com/office/drawing/2014/main" id="{A65DA9A5-F1B7-4336-BAF3-48165386EA56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06" name="Text Box 3">
          <a:extLst>
            <a:ext uri="{FF2B5EF4-FFF2-40B4-BE49-F238E27FC236}">
              <a16:creationId xmlns:a16="http://schemas.microsoft.com/office/drawing/2014/main" id="{512308F4-465D-4220-BE60-AE04E33CAB07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07" name="Text Box 3">
          <a:extLst>
            <a:ext uri="{FF2B5EF4-FFF2-40B4-BE49-F238E27FC236}">
              <a16:creationId xmlns:a16="http://schemas.microsoft.com/office/drawing/2014/main" id="{74357FE8-0886-49FB-8073-A6EDF73DFB75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08" name="Text Box 3">
          <a:extLst>
            <a:ext uri="{FF2B5EF4-FFF2-40B4-BE49-F238E27FC236}">
              <a16:creationId xmlns:a16="http://schemas.microsoft.com/office/drawing/2014/main" id="{B3509113-EC47-4805-B86C-7513ED26EF72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09" name="Text Box 3">
          <a:extLst>
            <a:ext uri="{FF2B5EF4-FFF2-40B4-BE49-F238E27FC236}">
              <a16:creationId xmlns:a16="http://schemas.microsoft.com/office/drawing/2014/main" id="{AE485BCB-5C17-41C2-9C1E-327E82230FAC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10" name="Text Box 3">
          <a:extLst>
            <a:ext uri="{FF2B5EF4-FFF2-40B4-BE49-F238E27FC236}">
              <a16:creationId xmlns:a16="http://schemas.microsoft.com/office/drawing/2014/main" id="{01CB4DA1-AF29-41E1-95F7-4F52C9FF32C4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11" name="Text Box 3">
          <a:extLst>
            <a:ext uri="{FF2B5EF4-FFF2-40B4-BE49-F238E27FC236}">
              <a16:creationId xmlns:a16="http://schemas.microsoft.com/office/drawing/2014/main" id="{6E190623-880A-4450-95B2-AEC0754BCA64}"/>
            </a:ext>
          </a:extLst>
        </xdr:cNvPr>
        <xdr:cNvSpPr txBox="1">
          <a:spLocks noChangeArrowheads="1"/>
        </xdr:cNvSpPr>
      </xdr:nvSpPr>
      <xdr:spPr bwMode="auto">
        <a:xfrm>
          <a:off x="479107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12" name="Text Box 3">
          <a:extLst>
            <a:ext uri="{FF2B5EF4-FFF2-40B4-BE49-F238E27FC236}">
              <a16:creationId xmlns:a16="http://schemas.microsoft.com/office/drawing/2014/main" id="{BF1E6F29-3B45-411C-B51A-447E8E1CA98E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13" name="Text Box 3">
          <a:extLst>
            <a:ext uri="{FF2B5EF4-FFF2-40B4-BE49-F238E27FC236}">
              <a16:creationId xmlns:a16="http://schemas.microsoft.com/office/drawing/2014/main" id="{780790E4-FFEA-49EE-A7A6-4BFD44B959AB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14" name="Text Box 3">
          <a:extLst>
            <a:ext uri="{FF2B5EF4-FFF2-40B4-BE49-F238E27FC236}">
              <a16:creationId xmlns:a16="http://schemas.microsoft.com/office/drawing/2014/main" id="{93928ABB-BBA3-4215-98D7-74A8A8FE45DC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15" name="Text Box 3">
          <a:extLst>
            <a:ext uri="{FF2B5EF4-FFF2-40B4-BE49-F238E27FC236}">
              <a16:creationId xmlns:a16="http://schemas.microsoft.com/office/drawing/2014/main" id="{3C666B78-BB3F-421A-977F-2156FD2F316C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16" name="Text Box 3">
          <a:extLst>
            <a:ext uri="{FF2B5EF4-FFF2-40B4-BE49-F238E27FC236}">
              <a16:creationId xmlns:a16="http://schemas.microsoft.com/office/drawing/2014/main" id="{A16E6A89-D58D-4051-8D03-5C187EF0B28E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17" name="Text Box 3">
          <a:extLst>
            <a:ext uri="{FF2B5EF4-FFF2-40B4-BE49-F238E27FC236}">
              <a16:creationId xmlns:a16="http://schemas.microsoft.com/office/drawing/2014/main" id="{C64C24FA-77B6-4CA4-98E9-393C6FEE4862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18" name="Text Box 3">
          <a:extLst>
            <a:ext uri="{FF2B5EF4-FFF2-40B4-BE49-F238E27FC236}">
              <a16:creationId xmlns:a16="http://schemas.microsoft.com/office/drawing/2014/main" id="{555B3E5A-B0F7-42B4-BB78-430EB11BB117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19" name="Text Box 3">
          <a:extLst>
            <a:ext uri="{FF2B5EF4-FFF2-40B4-BE49-F238E27FC236}">
              <a16:creationId xmlns:a16="http://schemas.microsoft.com/office/drawing/2014/main" id="{B57AA052-2EEA-4D6C-A940-FCFEC51EE733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20" name="Text Box 3">
          <a:extLst>
            <a:ext uri="{FF2B5EF4-FFF2-40B4-BE49-F238E27FC236}">
              <a16:creationId xmlns:a16="http://schemas.microsoft.com/office/drawing/2014/main" id="{C1A3076D-0EBC-4F5A-B56F-6B062D1BFE0B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21" name="Text Box 3">
          <a:extLst>
            <a:ext uri="{FF2B5EF4-FFF2-40B4-BE49-F238E27FC236}">
              <a16:creationId xmlns:a16="http://schemas.microsoft.com/office/drawing/2014/main" id="{37CBB44A-6FD2-4BA9-BD69-8F73C558E01B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22" name="Text Box 3">
          <a:extLst>
            <a:ext uri="{FF2B5EF4-FFF2-40B4-BE49-F238E27FC236}">
              <a16:creationId xmlns:a16="http://schemas.microsoft.com/office/drawing/2014/main" id="{FB31E99F-564B-4DA6-A9AD-3C509990441B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23" name="Text Box 3">
          <a:extLst>
            <a:ext uri="{FF2B5EF4-FFF2-40B4-BE49-F238E27FC236}">
              <a16:creationId xmlns:a16="http://schemas.microsoft.com/office/drawing/2014/main" id="{F82006E9-4005-4420-822D-BD9A050016D8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24" name="Text Box 3">
          <a:extLst>
            <a:ext uri="{FF2B5EF4-FFF2-40B4-BE49-F238E27FC236}">
              <a16:creationId xmlns:a16="http://schemas.microsoft.com/office/drawing/2014/main" id="{A2014A85-4155-45AA-8600-F842B516A7D0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25" name="Text Box 3">
          <a:extLst>
            <a:ext uri="{FF2B5EF4-FFF2-40B4-BE49-F238E27FC236}">
              <a16:creationId xmlns:a16="http://schemas.microsoft.com/office/drawing/2014/main" id="{4E150B28-8551-4CAE-B89C-99A42DF502A2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26" name="Text Box 3">
          <a:extLst>
            <a:ext uri="{FF2B5EF4-FFF2-40B4-BE49-F238E27FC236}">
              <a16:creationId xmlns:a16="http://schemas.microsoft.com/office/drawing/2014/main" id="{BAA5C00A-2DA6-4C89-88AE-2F93F9A83A66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27" name="Text Box 3">
          <a:extLst>
            <a:ext uri="{FF2B5EF4-FFF2-40B4-BE49-F238E27FC236}">
              <a16:creationId xmlns:a16="http://schemas.microsoft.com/office/drawing/2014/main" id="{10DC1D96-04AA-487D-AE8C-B2D85F8AE10E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28" name="Text Box 3">
          <a:extLst>
            <a:ext uri="{FF2B5EF4-FFF2-40B4-BE49-F238E27FC236}">
              <a16:creationId xmlns:a16="http://schemas.microsoft.com/office/drawing/2014/main" id="{6F6A6CEB-C7E2-42AC-BF9F-AC450BAD1D84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29" name="Text Box 3">
          <a:extLst>
            <a:ext uri="{FF2B5EF4-FFF2-40B4-BE49-F238E27FC236}">
              <a16:creationId xmlns:a16="http://schemas.microsoft.com/office/drawing/2014/main" id="{EA3A715C-964E-44E1-8298-E3B72B0802A9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30" name="Text Box 3">
          <a:extLst>
            <a:ext uri="{FF2B5EF4-FFF2-40B4-BE49-F238E27FC236}">
              <a16:creationId xmlns:a16="http://schemas.microsoft.com/office/drawing/2014/main" id="{C1DE747A-DCBC-4E41-99C3-BBF5F6A54690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31" name="Text Box 3">
          <a:extLst>
            <a:ext uri="{FF2B5EF4-FFF2-40B4-BE49-F238E27FC236}">
              <a16:creationId xmlns:a16="http://schemas.microsoft.com/office/drawing/2014/main" id="{91AF8363-2744-4C2A-9DCD-A313EAD3630E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32" name="Text Box 3">
          <a:extLst>
            <a:ext uri="{FF2B5EF4-FFF2-40B4-BE49-F238E27FC236}">
              <a16:creationId xmlns:a16="http://schemas.microsoft.com/office/drawing/2014/main" id="{F51755FA-B511-4498-8A87-690906446B06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33" name="Text Box 3">
          <a:extLst>
            <a:ext uri="{FF2B5EF4-FFF2-40B4-BE49-F238E27FC236}">
              <a16:creationId xmlns:a16="http://schemas.microsoft.com/office/drawing/2014/main" id="{85A6953E-5C02-4D7B-83BC-98CF34F4F55C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34" name="Text Box 3">
          <a:extLst>
            <a:ext uri="{FF2B5EF4-FFF2-40B4-BE49-F238E27FC236}">
              <a16:creationId xmlns:a16="http://schemas.microsoft.com/office/drawing/2014/main" id="{F40AD927-5E5F-4958-99A1-105BD293C914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35" name="Text Box 3">
          <a:extLst>
            <a:ext uri="{FF2B5EF4-FFF2-40B4-BE49-F238E27FC236}">
              <a16:creationId xmlns:a16="http://schemas.microsoft.com/office/drawing/2014/main" id="{F6526520-4E07-4290-9721-8C9E6D6D7BC0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36" name="Text Box 3">
          <a:extLst>
            <a:ext uri="{FF2B5EF4-FFF2-40B4-BE49-F238E27FC236}">
              <a16:creationId xmlns:a16="http://schemas.microsoft.com/office/drawing/2014/main" id="{86443D9D-1BA2-4EC3-B126-8C1135BD5C6E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37" name="Text Box 3">
          <a:extLst>
            <a:ext uri="{FF2B5EF4-FFF2-40B4-BE49-F238E27FC236}">
              <a16:creationId xmlns:a16="http://schemas.microsoft.com/office/drawing/2014/main" id="{AC92CE3F-A769-4BAD-90FC-7D679DE5CF51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38" name="Text Box 3">
          <a:extLst>
            <a:ext uri="{FF2B5EF4-FFF2-40B4-BE49-F238E27FC236}">
              <a16:creationId xmlns:a16="http://schemas.microsoft.com/office/drawing/2014/main" id="{E05E4954-565C-4ACB-8C0D-DE361D36C351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39" name="Text Box 3">
          <a:extLst>
            <a:ext uri="{FF2B5EF4-FFF2-40B4-BE49-F238E27FC236}">
              <a16:creationId xmlns:a16="http://schemas.microsoft.com/office/drawing/2014/main" id="{C7648267-E0CC-4F6D-84E0-CFB628A7EDCA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40" name="Text Box 3">
          <a:extLst>
            <a:ext uri="{FF2B5EF4-FFF2-40B4-BE49-F238E27FC236}">
              <a16:creationId xmlns:a16="http://schemas.microsoft.com/office/drawing/2014/main" id="{AE051BE7-EAC9-403A-AD96-CA382FDE4440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41" name="Text Box 3">
          <a:extLst>
            <a:ext uri="{FF2B5EF4-FFF2-40B4-BE49-F238E27FC236}">
              <a16:creationId xmlns:a16="http://schemas.microsoft.com/office/drawing/2014/main" id="{1FAD64F0-B5C9-4E54-88B7-9FD67854E53A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42" name="Text Box 3">
          <a:extLst>
            <a:ext uri="{FF2B5EF4-FFF2-40B4-BE49-F238E27FC236}">
              <a16:creationId xmlns:a16="http://schemas.microsoft.com/office/drawing/2014/main" id="{441E9D8A-AE92-4873-9EEE-D5D7A6C3BEC7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43" name="Text Box 3">
          <a:extLst>
            <a:ext uri="{FF2B5EF4-FFF2-40B4-BE49-F238E27FC236}">
              <a16:creationId xmlns:a16="http://schemas.microsoft.com/office/drawing/2014/main" id="{1C74C425-4DFC-4098-8F1A-8D1C4C80DA6A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44" name="Text Box 3">
          <a:extLst>
            <a:ext uri="{FF2B5EF4-FFF2-40B4-BE49-F238E27FC236}">
              <a16:creationId xmlns:a16="http://schemas.microsoft.com/office/drawing/2014/main" id="{68671E1F-965B-4D2A-812C-9C5210766E6D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45" name="Text Box 3">
          <a:extLst>
            <a:ext uri="{FF2B5EF4-FFF2-40B4-BE49-F238E27FC236}">
              <a16:creationId xmlns:a16="http://schemas.microsoft.com/office/drawing/2014/main" id="{187B0ED8-BC9E-44C5-87EC-D1610B590A7F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46" name="Text Box 3">
          <a:extLst>
            <a:ext uri="{FF2B5EF4-FFF2-40B4-BE49-F238E27FC236}">
              <a16:creationId xmlns:a16="http://schemas.microsoft.com/office/drawing/2014/main" id="{BCC62D73-FD1A-4349-8E7A-84E6448602B5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47" name="Text Box 3">
          <a:extLst>
            <a:ext uri="{FF2B5EF4-FFF2-40B4-BE49-F238E27FC236}">
              <a16:creationId xmlns:a16="http://schemas.microsoft.com/office/drawing/2014/main" id="{340DFD13-5ADC-4298-A6DA-C3B8810FD2C5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48" name="Text Box 3">
          <a:extLst>
            <a:ext uri="{FF2B5EF4-FFF2-40B4-BE49-F238E27FC236}">
              <a16:creationId xmlns:a16="http://schemas.microsoft.com/office/drawing/2014/main" id="{AED5FAB3-3A1F-4065-95FB-837BE137218A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49" name="Text Box 3">
          <a:extLst>
            <a:ext uri="{FF2B5EF4-FFF2-40B4-BE49-F238E27FC236}">
              <a16:creationId xmlns:a16="http://schemas.microsoft.com/office/drawing/2014/main" id="{46678DC0-4AA7-4C21-B9A1-10F423D13056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50" name="Text Box 3">
          <a:extLst>
            <a:ext uri="{FF2B5EF4-FFF2-40B4-BE49-F238E27FC236}">
              <a16:creationId xmlns:a16="http://schemas.microsoft.com/office/drawing/2014/main" id="{3A740A3F-9E62-48F2-9914-9AE3FA886C12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51" name="Text Box 3">
          <a:extLst>
            <a:ext uri="{FF2B5EF4-FFF2-40B4-BE49-F238E27FC236}">
              <a16:creationId xmlns:a16="http://schemas.microsoft.com/office/drawing/2014/main" id="{151AA248-E6CE-4B48-937C-202CE0A38EE7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76200</xdr:colOff>
      <xdr:row>153</xdr:row>
      <xdr:rowOff>57150</xdr:rowOff>
    </xdr:to>
    <xdr:sp macro="" textlink="">
      <xdr:nvSpPr>
        <xdr:cNvPr id="16154852" name="Text Box 3">
          <a:extLst>
            <a:ext uri="{FF2B5EF4-FFF2-40B4-BE49-F238E27FC236}">
              <a16:creationId xmlns:a16="http://schemas.microsoft.com/office/drawing/2014/main" id="{99E5F80D-0183-4DB5-95A5-50E678B7A211}"/>
            </a:ext>
          </a:extLst>
        </xdr:cNvPr>
        <xdr:cNvSpPr txBox="1">
          <a:spLocks noChangeArrowheads="1"/>
        </xdr:cNvSpPr>
      </xdr:nvSpPr>
      <xdr:spPr bwMode="auto">
        <a:xfrm>
          <a:off x="5562600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53" name="Text Box 3">
          <a:extLst>
            <a:ext uri="{FF2B5EF4-FFF2-40B4-BE49-F238E27FC236}">
              <a16:creationId xmlns:a16="http://schemas.microsoft.com/office/drawing/2014/main" id="{9EA6EA5D-F7ED-4101-ABE6-BA4E2BB110EA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54" name="Text Box 3">
          <a:extLst>
            <a:ext uri="{FF2B5EF4-FFF2-40B4-BE49-F238E27FC236}">
              <a16:creationId xmlns:a16="http://schemas.microsoft.com/office/drawing/2014/main" id="{C0D66E55-2521-4581-A9F1-386E94889B73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55" name="Text Box 3">
          <a:extLst>
            <a:ext uri="{FF2B5EF4-FFF2-40B4-BE49-F238E27FC236}">
              <a16:creationId xmlns:a16="http://schemas.microsoft.com/office/drawing/2014/main" id="{42990F3D-754C-46FC-B9C1-C5CD51DB2C1A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56" name="Text Box 3">
          <a:extLst>
            <a:ext uri="{FF2B5EF4-FFF2-40B4-BE49-F238E27FC236}">
              <a16:creationId xmlns:a16="http://schemas.microsoft.com/office/drawing/2014/main" id="{2C6BF995-07C1-4A5D-825F-99D49D1D8F40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57" name="Text Box 3">
          <a:extLst>
            <a:ext uri="{FF2B5EF4-FFF2-40B4-BE49-F238E27FC236}">
              <a16:creationId xmlns:a16="http://schemas.microsoft.com/office/drawing/2014/main" id="{DE393DEF-0E40-4EC9-8C2A-15B5AB3E4BE3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58" name="Text Box 3">
          <a:extLst>
            <a:ext uri="{FF2B5EF4-FFF2-40B4-BE49-F238E27FC236}">
              <a16:creationId xmlns:a16="http://schemas.microsoft.com/office/drawing/2014/main" id="{80FAADFD-68E2-48E3-AEFD-5BDC5760170D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59" name="Text Box 3">
          <a:extLst>
            <a:ext uri="{FF2B5EF4-FFF2-40B4-BE49-F238E27FC236}">
              <a16:creationId xmlns:a16="http://schemas.microsoft.com/office/drawing/2014/main" id="{57A42467-28C9-44E0-A28A-8FFCB73583E9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60" name="Text Box 3">
          <a:extLst>
            <a:ext uri="{FF2B5EF4-FFF2-40B4-BE49-F238E27FC236}">
              <a16:creationId xmlns:a16="http://schemas.microsoft.com/office/drawing/2014/main" id="{F44C7B81-88BC-4EE8-994A-C2D16C01B037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61" name="Text Box 3">
          <a:extLst>
            <a:ext uri="{FF2B5EF4-FFF2-40B4-BE49-F238E27FC236}">
              <a16:creationId xmlns:a16="http://schemas.microsoft.com/office/drawing/2014/main" id="{A4266B23-B77C-46A4-9275-F498B9F8491B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62" name="Text Box 3">
          <a:extLst>
            <a:ext uri="{FF2B5EF4-FFF2-40B4-BE49-F238E27FC236}">
              <a16:creationId xmlns:a16="http://schemas.microsoft.com/office/drawing/2014/main" id="{AF11958B-28F2-4087-9EEA-1830473D5B6A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63" name="Text Box 3">
          <a:extLst>
            <a:ext uri="{FF2B5EF4-FFF2-40B4-BE49-F238E27FC236}">
              <a16:creationId xmlns:a16="http://schemas.microsoft.com/office/drawing/2014/main" id="{8AC663B0-C8CB-4399-AD3E-7226F8AC7014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64" name="Text Box 3">
          <a:extLst>
            <a:ext uri="{FF2B5EF4-FFF2-40B4-BE49-F238E27FC236}">
              <a16:creationId xmlns:a16="http://schemas.microsoft.com/office/drawing/2014/main" id="{AF6B648B-893D-42F2-AB47-EF19EA7C29EC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65" name="Text Box 3">
          <a:extLst>
            <a:ext uri="{FF2B5EF4-FFF2-40B4-BE49-F238E27FC236}">
              <a16:creationId xmlns:a16="http://schemas.microsoft.com/office/drawing/2014/main" id="{FF668FD7-30BE-41FE-ADCE-7D68C96B019D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66" name="Text Box 3">
          <a:extLst>
            <a:ext uri="{FF2B5EF4-FFF2-40B4-BE49-F238E27FC236}">
              <a16:creationId xmlns:a16="http://schemas.microsoft.com/office/drawing/2014/main" id="{D3A6DDEC-7137-43C2-8A33-9353CCE1A0EC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67" name="Text Box 3">
          <a:extLst>
            <a:ext uri="{FF2B5EF4-FFF2-40B4-BE49-F238E27FC236}">
              <a16:creationId xmlns:a16="http://schemas.microsoft.com/office/drawing/2014/main" id="{3E60291D-0863-45CA-BBA4-A9852CE7594C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68" name="Text Box 3">
          <a:extLst>
            <a:ext uri="{FF2B5EF4-FFF2-40B4-BE49-F238E27FC236}">
              <a16:creationId xmlns:a16="http://schemas.microsoft.com/office/drawing/2014/main" id="{1B22401E-ABD7-42EA-840B-E64A6F071AE4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69" name="Text Box 3">
          <a:extLst>
            <a:ext uri="{FF2B5EF4-FFF2-40B4-BE49-F238E27FC236}">
              <a16:creationId xmlns:a16="http://schemas.microsoft.com/office/drawing/2014/main" id="{717E778B-96A7-49F0-A667-EEB8398F946C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70" name="Text Box 3">
          <a:extLst>
            <a:ext uri="{FF2B5EF4-FFF2-40B4-BE49-F238E27FC236}">
              <a16:creationId xmlns:a16="http://schemas.microsoft.com/office/drawing/2014/main" id="{59F2874A-8A2A-465A-BB8F-E45AF089E374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71" name="Text Box 3">
          <a:extLst>
            <a:ext uri="{FF2B5EF4-FFF2-40B4-BE49-F238E27FC236}">
              <a16:creationId xmlns:a16="http://schemas.microsoft.com/office/drawing/2014/main" id="{04345C65-2CDD-4282-BFB9-DC088E8890F1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72" name="Text Box 3">
          <a:extLst>
            <a:ext uri="{FF2B5EF4-FFF2-40B4-BE49-F238E27FC236}">
              <a16:creationId xmlns:a16="http://schemas.microsoft.com/office/drawing/2014/main" id="{F85FF5EA-42DE-4C40-9FD6-E02721B5DC38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73" name="Text Box 3">
          <a:extLst>
            <a:ext uri="{FF2B5EF4-FFF2-40B4-BE49-F238E27FC236}">
              <a16:creationId xmlns:a16="http://schemas.microsoft.com/office/drawing/2014/main" id="{9FE71C1D-12B2-43E1-8756-0A32D20511B9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74" name="Text Box 3">
          <a:extLst>
            <a:ext uri="{FF2B5EF4-FFF2-40B4-BE49-F238E27FC236}">
              <a16:creationId xmlns:a16="http://schemas.microsoft.com/office/drawing/2014/main" id="{411EA39A-0E67-43EE-A211-369A759D531F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75" name="Text Box 3">
          <a:extLst>
            <a:ext uri="{FF2B5EF4-FFF2-40B4-BE49-F238E27FC236}">
              <a16:creationId xmlns:a16="http://schemas.microsoft.com/office/drawing/2014/main" id="{22A88F81-0D4C-4737-B217-14604A841BAA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76" name="Text Box 3">
          <a:extLst>
            <a:ext uri="{FF2B5EF4-FFF2-40B4-BE49-F238E27FC236}">
              <a16:creationId xmlns:a16="http://schemas.microsoft.com/office/drawing/2014/main" id="{0A7162BE-8AB1-45DA-9D3B-A1CF42DC7A6D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77" name="Text Box 3">
          <a:extLst>
            <a:ext uri="{FF2B5EF4-FFF2-40B4-BE49-F238E27FC236}">
              <a16:creationId xmlns:a16="http://schemas.microsoft.com/office/drawing/2014/main" id="{E99A69CA-8E4C-48B0-9680-F20736DED209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78" name="Text Box 3">
          <a:extLst>
            <a:ext uri="{FF2B5EF4-FFF2-40B4-BE49-F238E27FC236}">
              <a16:creationId xmlns:a16="http://schemas.microsoft.com/office/drawing/2014/main" id="{DCDD549C-4027-4B6D-BAD4-ACA1D5DEA848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79" name="Text Box 3">
          <a:extLst>
            <a:ext uri="{FF2B5EF4-FFF2-40B4-BE49-F238E27FC236}">
              <a16:creationId xmlns:a16="http://schemas.microsoft.com/office/drawing/2014/main" id="{B6F4565A-FB69-4462-A351-1D61B467621B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80" name="Text Box 3">
          <a:extLst>
            <a:ext uri="{FF2B5EF4-FFF2-40B4-BE49-F238E27FC236}">
              <a16:creationId xmlns:a16="http://schemas.microsoft.com/office/drawing/2014/main" id="{C4FB1E04-CE4D-4D1C-99E5-D2200A51E793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81" name="Text Box 3">
          <a:extLst>
            <a:ext uri="{FF2B5EF4-FFF2-40B4-BE49-F238E27FC236}">
              <a16:creationId xmlns:a16="http://schemas.microsoft.com/office/drawing/2014/main" id="{18A854A0-161B-41DA-BB19-2115186D56B5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82" name="Text Box 3">
          <a:extLst>
            <a:ext uri="{FF2B5EF4-FFF2-40B4-BE49-F238E27FC236}">
              <a16:creationId xmlns:a16="http://schemas.microsoft.com/office/drawing/2014/main" id="{0910832C-2BA5-4F1B-880C-8E25B91FC92B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83" name="Text Box 3">
          <a:extLst>
            <a:ext uri="{FF2B5EF4-FFF2-40B4-BE49-F238E27FC236}">
              <a16:creationId xmlns:a16="http://schemas.microsoft.com/office/drawing/2014/main" id="{7FB4F78E-5D7C-49E7-850A-BF3343FF1763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84" name="Text Box 3">
          <a:extLst>
            <a:ext uri="{FF2B5EF4-FFF2-40B4-BE49-F238E27FC236}">
              <a16:creationId xmlns:a16="http://schemas.microsoft.com/office/drawing/2014/main" id="{F7C46D6E-7628-43E1-9123-A4E226124CD0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85" name="Text Box 3">
          <a:extLst>
            <a:ext uri="{FF2B5EF4-FFF2-40B4-BE49-F238E27FC236}">
              <a16:creationId xmlns:a16="http://schemas.microsoft.com/office/drawing/2014/main" id="{F2937D3C-6CA1-4025-850C-0677040D2F56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86" name="Text Box 3">
          <a:extLst>
            <a:ext uri="{FF2B5EF4-FFF2-40B4-BE49-F238E27FC236}">
              <a16:creationId xmlns:a16="http://schemas.microsoft.com/office/drawing/2014/main" id="{FAA849F7-B932-4941-A441-6CD761F3C7EA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87" name="Text Box 3">
          <a:extLst>
            <a:ext uri="{FF2B5EF4-FFF2-40B4-BE49-F238E27FC236}">
              <a16:creationId xmlns:a16="http://schemas.microsoft.com/office/drawing/2014/main" id="{0F0F11CA-B8D2-4D68-840B-C0BFC68E6D63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88" name="Text Box 3">
          <a:extLst>
            <a:ext uri="{FF2B5EF4-FFF2-40B4-BE49-F238E27FC236}">
              <a16:creationId xmlns:a16="http://schemas.microsoft.com/office/drawing/2014/main" id="{73EC60FB-5C9A-4180-AECC-7DF6DA08283E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89" name="Text Box 3">
          <a:extLst>
            <a:ext uri="{FF2B5EF4-FFF2-40B4-BE49-F238E27FC236}">
              <a16:creationId xmlns:a16="http://schemas.microsoft.com/office/drawing/2014/main" id="{7F14CE80-DA97-4040-874E-7343FA8AECB0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90" name="Text Box 3">
          <a:extLst>
            <a:ext uri="{FF2B5EF4-FFF2-40B4-BE49-F238E27FC236}">
              <a16:creationId xmlns:a16="http://schemas.microsoft.com/office/drawing/2014/main" id="{51CC173F-9034-4C0E-A893-851D4F8D6890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91" name="Text Box 3">
          <a:extLst>
            <a:ext uri="{FF2B5EF4-FFF2-40B4-BE49-F238E27FC236}">
              <a16:creationId xmlns:a16="http://schemas.microsoft.com/office/drawing/2014/main" id="{4C6CF61F-B106-4E4D-9AE5-07BA41A61122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92" name="Text Box 3">
          <a:extLst>
            <a:ext uri="{FF2B5EF4-FFF2-40B4-BE49-F238E27FC236}">
              <a16:creationId xmlns:a16="http://schemas.microsoft.com/office/drawing/2014/main" id="{1A5B0553-FE64-4894-85C6-F7136A12AFBC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148</xdr:row>
      <xdr:rowOff>57150</xdr:rowOff>
    </xdr:to>
    <xdr:sp macro="" textlink="">
      <xdr:nvSpPr>
        <xdr:cNvPr id="16154893" name="Text Box 3">
          <a:extLst>
            <a:ext uri="{FF2B5EF4-FFF2-40B4-BE49-F238E27FC236}">
              <a16:creationId xmlns:a16="http://schemas.microsoft.com/office/drawing/2014/main" id="{9AB29DA0-DFAA-4DD5-8992-9F472D279806}"/>
            </a:ext>
          </a:extLst>
        </xdr:cNvPr>
        <xdr:cNvSpPr txBox="1">
          <a:spLocks noChangeArrowheads="1"/>
        </xdr:cNvSpPr>
      </xdr:nvSpPr>
      <xdr:spPr bwMode="auto">
        <a:xfrm>
          <a:off x="5562600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894" name="Text Box 3">
          <a:extLst>
            <a:ext uri="{FF2B5EF4-FFF2-40B4-BE49-F238E27FC236}">
              <a16:creationId xmlns:a16="http://schemas.microsoft.com/office/drawing/2014/main" id="{A7DAE149-2520-49D1-AD47-A061D097C2BB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895" name="Text Box 3">
          <a:extLst>
            <a:ext uri="{FF2B5EF4-FFF2-40B4-BE49-F238E27FC236}">
              <a16:creationId xmlns:a16="http://schemas.microsoft.com/office/drawing/2014/main" id="{7B539521-CC09-41C5-A610-34B87A26E4DE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896" name="Text Box 3">
          <a:extLst>
            <a:ext uri="{FF2B5EF4-FFF2-40B4-BE49-F238E27FC236}">
              <a16:creationId xmlns:a16="http://schemas.microsoft.com/office/drawing/2014/main" id="{65AA4667-4D5A-43E6-99EA-A7327C48A9CE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897" name="Text Box 3">
          <a:extLst>
            <a:ext uri="{FF2B5EF4-FFF2-40B4-BE49-F238E27FC236}">
              <a16:creationId xmlns:a16="http://schemas.microsoft.com/office/drawing/2014/main" id="{E71AB2BD-3E41-453A-AF6A-DC03B3EDD5E3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898" name="Text Box 3">
          <a:extLst>
            <a:ext uri="{FF2B5EF4-FFF2-40B4-BE49-F238E27FC236}">
              <a16:creationId xmlns:a16="http://schemas.microsoft.com/office/drawing/2014/main" id="{9CA1AB4C-9103-46A8-AB44-45CE787718AC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899" name="Text Box 3">
          <a:extLst>
            <a:ext uri="{FF2B5EF4-FFF2-40B4-BE49-F238E27FC236}">
              <a16:creationId xmlns:a16="http://schemas.microsoft.com/office/drawing/2014/main" id="{A962A1B1-BBA0-48F6-B179-C7421BACD7D6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00" name="Text Box 3">
          <a:extLst>
            <a:ext uri="{FF2B5EF4-FFF2-40B4-BE49-F238E27FC236}">
              <a16:creationId xmlns:a16="http://schemas.microsoft.com/office/drawing/2014/main" id="{1EB0B1DF-F053-4272-9BBE-E80FBF8C9605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01" name="Text Box 3">
          <a:extLst>
            <a:ext uri="{FF2B5EF4-FFF2-40B4-BE49-F238E27FC236}">
              <a16:creationId xmlns:a16="http://schemas.microsoft.com/office/drawing/2014/main" id="{4C113094-9DCD-43BF-A278-28B3E42CAF1E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02" name="Text Box 3">
          <a:extLst>
            <a:ext uri="{FF2B5EF4-FFF2-40B4-BE49-F238E27FC236}">
              <a16:creationId xmlns:a16="http://schemas.microsoft.com/office/drawing/2014/main" id="{3DA6EC25-A1A4-416D-B209-387E3D019EFB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03" name="Text Box 3">
          <a:extLst>
            <a:ext uri="{FF2B5EF4-FFF2-40B4-BE49-F238E27FC236}">
              <a16:creationId xmlns:a16="http://schemas.microsoft.com/office/drawing/2014/main" id="{7D4AF737-1878-4F9C-93A6-D63D01F0B7A2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04" name="Text Box 3">
          <a:extLst>
            <a:ext uri="{FF2B5EF4-FFF2-40B4-BE49-F238E27FC236}">
              <a16:creationId xmlns:a16="http://schemas.microsoft.com/office/drawing/2014/main" id="{2DEC8B59-7C46-47E5-86F6-D790A33B94DD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05" name="Text Box 3">
          <a:extLst>
            <a:ext uri="{FF2B5EF4-FFF2-40B4-BE49-F238E27FC236}">
              <a16:creationId xmlns:a16="http://schemas.microsoft.com/office/drawing/2014/main" id="{9AF74E22-0A1D-46AA-8482-CEA944CB2158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06" name="Text Box 3">
          <a:extLst>
            <a:ext uri="{FF2B5EF4-FFF2-40B4-BE49-F238E27FC236}">
              <a16:creationId xmlns:a16="http://schemas.microsoft.com/office/drawing/2014/main" id="{EEC37CC6-76B4-40A5-B344-571486E1166E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07" name="Text Box 3">
          <a:extLst>
            <a:ext uri="{FF2B5EF4-FFF2-40B4-BE49-F238E27FC236}">
              <a16:creationId xmlns:a16="http://schemas.microsoft.com/office/drawing/2014/main" id="{FED18287-0C2D-4316-A9C1-4189A6F59C4D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08" name="Text Box 3">
          <a:extLst>
            <a:ext uri="{FF2B5EF4-FFF2-40B4-BE49-F238E27FC236}">
              <a16:creationId xmlns:a16="http://schemas.microsoft.com/office/drawing/2014/main" id="{5ADE5E45-80FC-41E8-9745-D695B88846A8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09" name="Text Box 3">
          <a:extLst>
            <a:ext uri="{FF2B5EF4-FFF2-40B4-BE49-F238E27FC236}">
              <a16:creationId xmlns:a16="http://schemas.microsoft.com/office/drawing/2014/main" id="{BF7F10E7-65C2-4992-99D8-D3B283F3F5FD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10" name="Text Box 3">
          <a:extLst>
            <a:ext uri="{FF2B5EF4-FFF2-40B4-BE49-F238E27FC236}">
              <a16:creationId xmlns:a16="http://schemas.microsoft.com/office/drawing/2014/main" id="{83FB8603-F377-44F7-B38E-AC9584CF8AB7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11" name="Text Box 3">
          <a:extLst>
            <a:ext uri="{FF2B5EF4-FFF2-40B4-BE49-F238E27FC236}">
              <a16:creationId xmlns:a16="http://schemas.microsoft.com/office/drawing/2014/main" id="{2E0EB218-565D-4B26-A02C-72942F431284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12" name="Text Box 3">
          <a:extLst>
            <a:ext uri="{FF2B5EF4-FFF2-40B4-BE49-F238E27FC236}">
              <a16:creationId xmlns:a16="http://schemas.microsoft.com/office/drawing/2014/main" id="{68506433-E9F8-4763-859E-E18A1211CE13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13" name="Text Box 3">
          <a:extLst>
            <a:ext uri="{FF2B5EF4-FFF2-40B4-BE49-F238E27FC236}">
              <a16:creationId xmlns:a16="http://schemas.microsoft.com/office/drawing/2014/main" id="{F91B98BF-BD90-4A8E-AC2D-18D6D76F319D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14" name="Text Box 3">
          <a:extLst>
            <a:ext uri="{FF2B5EF4-FFF2-40B4-BE49-F238E27FC236}">
              <a16:creationId xmlns:a16="http://schemas.microsoft.com/office/drawing/2014/main" id="{CE24A9B4-5B31-4C06-98D7-5F6C9071A966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15" name="Text Box 3">
          <a:extLst>
            <a:ext uri="{FF2B5EF4-FFF2-40B4-BE49-F238E27FC236}">
              <a16:creationId xmlns:a16="http://schemas.microsoft.com/office/drawing/2014/main" id="{1962D504-6521-45C0-92D5-5B1B228B44B6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16" name="Text Box 3">
          <a:extLst>
            <a:ext uri="{FF2B5EF4-FFF2-40B4-BE49-F238E27FC236}">
              <a16:creationId xmlns:a16="http://schemas.microsoft.com/office/drawing/2014/main" id="{B6E69CA7-5C61-4975-A26E-44C956E06158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17" name="Text Box 3">
          <a:extLst>
            <a:ext uri="{FF2B5EF4-FFF2-40B4-BE49-F238E27FC236}">
              <a16:creationId xmlns:a16="http://schemas.microsoft.com/office/drawing/2014/main" id="{09146735-1D0B-499B-810B-960019A262AE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18" name="Text Box 3">
          <a:extLst>
            <a:ext uri="{FF2B5EF4-FFF2-40B4-BE49-F238E27FC236}">
              <a16:creationId xmlns:a16="http://schemas.microsoft.com/office/drawing/2014/main" id="{19CA681F-8FE1-4807-94F5-9C9A71816C7A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19" name="Text Box 3">
          <a:extLst>
            <a:ext uri="{FF2B5EF4-FFF2-40B4-BE49-F238E27FC236}">
              <a16:creationId xmlns:a16="http://schemas.microsoft.com/office/drawing/2014/main" id="{56A18577-C6FA-4EB8-B413-F2840C653131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20" name="Text Box 3">
          <a:extLst>
            <a:ext uri="{FF2B5EF4-FFF2-40B4-BE49-F238E27FC236}">
              <a16:creationId xmlns:a16="http://schemas.microsoft.com/office/drawing/2014/main" id="{9869592C-D2B8-47AA-9C4A-FE08C95CB61F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21" name="Text Box 3">
          <a:extLst>
            <a:ext uri="{FF2B5EF4-FFF2-40B4-BE49-F238E27FC236}">
              <a16:creationId xmlns:a16="http://schemas.microsoft.com/office/drawing/2014/main" id="{102BE485-1303-47A6-BB82-C4E6E53E5920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22" name="Text Box 3">
          <a:extLst>
            <a:ext uri="{FF2B5EF4-FFF2-40B4-BE49-F238E27FC236}">
              <a16:creationId xmlns:a16="http://schemas.microsoft.com/office/drawing/2014/main" id="{3E36E942-16B6-4DDC-8AAC-69D8945F39CA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23" name="Text Box 3">
          <a:extLst>
            <a:ext uri="{FF2B5EF4-FFF2-40B4-BE49-F238E27FC236}">
              <a16:creationId xmlns:a16="http://schemas.microsoft.com/office/drawing/2014/main" id="{8CF3C316-000D-4FCD-846E-0EDA7F7E80F6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24" name="Text Box 3">
          <a:extLst>
            <a:ext uri="{FF2B5EF4-FFF2-40B4-BE49-F238E27FC236}">
              <a16:creationId xmlns:a16="http://schemas.microsoft.com/office/drawing/2014/main" id="{A47CCC6F-51B1-4D9C-8CB3-866718050E37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25" name="Text Box 3">
          <a:extLst>
            <a:ext uri="{FF2B5EF4-FFF2-40B4-BE49-F238E27FC236}">
              <a16:creationId xmlns:a16="http://schemas.microsoft.com/office/drawing/2014/main" id="{5333E27D-987C-4B7A-9459-14F462DC0872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26" name="Text Box 3">
          <a:extLst>
            <a:ext uri="{FF2B5EF4-FFF2-40B4-BE49-F238E27FC236}">
              <a16:creationId xmlns:a16="http://schemas.microsoft.com/office/drawing/2014/main" id="{B661A43B-0D25-43E2-A378-533D891822E3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27" name="Text Box 3">
          <a:extLst>
            <a:ext uri="{FF2B5EF4-FFF2-40B4-BE49-F238E27FC236}">
              <a16:creationId xmlns:a16="http://schemas.microsoft.com/office/drawing/2014/main" id="{01F879CB-6A62-46F5-80EA-01E57276FA21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28" name="Text Box 3">
          <a:extLst>
            <a:ext uri="{FF2B5EF4-FFF2-40B4-BE49-F238E27FC236}">
              <a16:creationId xmlns:a16="http://schemas.microsoft.com/office/drawing/2014/main" id="{21D2DBFC-DC51-47C1-BB43-F95F34D884F6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29" name="Text Box 3">
          <a:extLst>
            <a:ext uri="{FF2B5EF4-FFF2-40B4-BE49-F238E27FC236}">
              <a16:creationId xmlns:a16="http://schemas.microsoft.com/office/drawing/2014/main" id="{74BB9DA0-8BD3-485D-B26F-82BA286B53D8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30" name="Text Box 3">
          <a:extLst>
            <a:ext uri="{FF2B5EF4-FFF2-40B4-BE49-F238E27FC236}">
              <a16:creationId xmlns:a16="http://schemas.microsoft.com/office/drawing/2014/main" id="{7EB50C80-440A-45DE-96C4-9FA643B71824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31" name="Text Box 3">
          <a:extLst>
            <a:ext uri="{FF2B5EF4-FFF2-40B4-BE49-F238E27FC236}">
              <a16:creationId xmlns:a16="http://schemas.microsoft.com/office/drawing/2014/main" id="{401CACCF-1C65-4E87-9FC6-ACA7CAACE451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32" name="Text Box 3">
          <a:extLst>
            <a:ext uri="{FF2B5EF4-FFF2-40B4-BE49-F238E27FC236}">
              <a16:creationId xmlns:a16="http://schemas.microsoft.com/office/drawing/2014/main" id="{21AB300D-96DE-4BF8-85D0-4165B3036121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33" name="Text Box 3">
          <a:extLst>
            <a:ext uri="{FF2B5EF4-FFF2-40B4-BE49-F238E27FC236}">
              <a16:creationId xmlns:a16="http://schemas.microsoft.com/office/drawing/2014/main" id="{FB52C7BF-DDF9-4E48-9DA7-726E9F920274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76200</xdr:colOff>
      <xdr:row>153</xdr:row>
      <xdr:rowOff>57150</xdr:rowOff>
    </xdr:to>
    <xdr:sp macro="" textlink="">
      <xdr:nvSpPr>
        <xdr:cNvPr id="16154934" name="Text Box 3">
          <a:extLst>
            <a:ext uri="{FF2B5EF4-FFF2-40B4-BE49-F238E27FC236}">
              <a16:creationId xmlns:a16="http://schemas.microsoft.com/office/drawing/2014/main" id="{6581A3AC-48FA-47AC-A118-3893842F04B7}"/>
            </a:ext>
          </a:extLst>
        </xdr:cNvPr>
        <xdr:cNvSpPr txBox="1">
          <a:spLocks noChangeArrowheads="1"/>
        </xdr:cNvSpPr>
      </xdr:nvSpPr>
      <xdr:spPr bwMode="auto">
        <a:xfrm>
          <a:off x="6334125" y="279749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35" name="Text Box 3">
          <a:extLst>
            <a:ext uri="{FF2B5EF4-FFF2-40B4-BE49-F238E27FC236}">
              <a16:creationId xmlns:a16="http://schemas.microsoft.com/office/drawing/2014/main" id="{E8D3FD33-9206-469E-A2BA-4B55DA6FDB1B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36" name="Text Box 3">
          <a:extLst>
            <a:ext uri="{FF2B5EF4-FFF2-40B4-BE49-F238E27FC236}">
              <a16:creationId xmlns:a16="http://schemas.microsoft.com/office/drawing/2014/main" id="{C6B160A9-5203-4660-BCB5-B69098EA3E15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37" name="Text Box 3">
          <a:extLst>
            <a:ext uri="{FF2B5EF4-FFF2-40B4-BE49-F238E27FC236}">
              <a16:creationId xmlns:a16="http://schemas.microsoft.com/office/drawing/2014/main" id="{9D5C133A-08D9-451A-B372-161DA62E3F12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38" name="Text Box 3">
          <a:extLst>
            <a:ext uri="{FF2B5EF4-FFF2-40B4-BE49-F238E27FC236}">
              <a16:creationId xmlns:a16="http://schemas.microsoft.com/office/drawing/2014/main" id="{109C669D-113F-4EEF-8359-4C7EA9DECA6A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39" name="Text Box 3">
          <a:extLst>
            <a:ext uri="{FF2B5EF4-FFF2-40B4-BE49-F238E27FC236}">
              <a16:creationId xmlns:a16="http://schemas.microsoft.com/office/drawing/2014/main" id="{C453A900-4180-456B-A174-684294033426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40" name="Text Box 3">
          <a:extLst>
            <a:ext uri="{FF2B5EF4-FFF2-40B4-BE49-F238E27FC236}">
              <a16:creationId xmlns:a16="http://schemas.microsoft.com/office/drawing/2014/main" id="{1A99968B-FC19-4A95-A70F-9BEBC6A9FB64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41" name="Text Box 3">
          <a:extLst>
            <a:ext uri="{FF2B5EF4-FFF2-40B4-BE49-F238E27FC236}">
              <a16:creationId xmlns:a16="http://schemas.microsoft.com/office/drawing/2014/main" id="{A8061E32-9D72-43BE-B1D3-33D6BAB56128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42" name="Text Box 3">
          <a:extLst>
            <a:ext uri="{FF2B5EF4-FFF2-40B4-BE49-F238E27FC236}">
              <a16:creationId xmlns:a16="http://schemas.microsoft.com/office/drawing/2014/main" id="{3EE0C09E-B72C-47BB-A320-5F0C5F0F33AC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43" name="Text Box 3">
          <a:extLst>
            <a:ext uri="{FF2B5EF4-FFF2-40B4-BE49-F238E27FC236}">
              <a16:creationId xmlns:a16="http://schemas.microsoft.com/office/drawing/2014/main" id="{0BE0DFC1-50FF-4836-A30C-5314B7F4A51E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44" name="Text Box 3">
          <a:extLst>
            <a:ext uri="{FF2B5EF4-FFF2-40B4-BE49-F238E27FC236}">
              <a16:creationId xmlns:a16="http://schemas.microsoft.com/office/drawing/2014/main" id="{967FDE8E-EDC3-4015-B031-966F8019DD27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45" name="Text Box 3">
          <a:extLst>
            <a:ext uri="{FF2B5EF4-FFF2-40B4-BE49-F238E27FC236}">
              <a16:creationId xmlns:a16="http://schemas.microsoft.com/office/drawing/2014/main" id="{437EB393-5866-42DB-A31A-F716EE9362FF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46" name="Text Box 3">
          <a:extLst>
            <a:ext uri="{FF2B5EF4-FFF2-40B4-BE49-F238E27FC236}">
              <a16:creationId xmlns:a16="http://schemas.microsoft.com/office/drawing/2014/main" id="{D8ECE20E-1294-4829-A67A-55C940E49C99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47" name="Text Box 3">
          <a:extLst>
            <a:ext uri="{FF2B5EF4-FFF2-40B4-BE49-F238E27FC236}">
              <a16:creationId xmlns:a16="http://schemas.microsoft.com/office/drawing/2014/main" id="{8E1FF685-B9A1-4E75-8FF0-C3D1022CA286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48" name="Text Box 3">
          <a:extLst>
            <a:ext uri="{FF2B5EF4-FFF2-40B4-BE49-F238E27FC236}">
              <a16:creationId xmlns:a16="http://schemas.microsoft.com/office/drawing/2014/main" id="{4B951A18-EEBF-4E4C-9900-EBCC719151A4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49" name="Text Box 3">
          <a:extLst>
            <a:ext uri="{FF2B5EF4-FFF2-40B4-BE49-F238E27FC236}">
              <a16:creationId xmlns:a16="http://schemas.microsoft.com/office/drawing/2014/main" id="{8C81B456-FF6E-4F6B-87FE-E155E4516197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50" name="Text Box 3">
          <a:extLst>
            <a:ext uri="{FF2B5EF4-FFF2-40B4-BE49-F238E27FC236}">
              <a16:creationId xmlns:a16="http://schemas.microsoft.com/office/drawing/2014/main" id="{C8F7E1EC-2DC1-45A9-B19C-8CC78CD22C7A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51" name="Text Box 3">
          <a:extLst>
            <a:ext uri="{FF2B5EF4-FFF2-40B4-BE49-F238E27FC236}">
              <a16:creationId xmlns:a16="http://schemas.microsoft.com/office/drawing/2014/main" id="{976E6B16-CFC6-40C8-B872-266D21A980AE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52" name="Text Box 3">
          <a:extLst>
            <a:ext uri="{FF2B5EF4-FFF2-40B4-BE49-F238E27FC236}">
              <a16:creationId xmlns:a16="http://schemas.microsoft.com/office/drawing/2014/main" id="{152C5B9F-FCBD-4291-9F6B-390C5364A140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53" name="Text Box 3">
          <a:extLst>
            <a:ext uri="{FF2B5EF4-FFF2-40B4-BE49-F238E27FC236}">
              <a16:creationId xmlns:a16="http://schemas.microsoft.com/office/drawing/2014/main" id="{EA0E5FFB-3552-4938-BA93-56D237BACEB3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54" name="Text Box 3">
          <a:extLst>
            <a:ext uri="{FF2B5EF4-FFF2-40B4-BE49-F238E27FC236}">
              <a16:creationId xmlns:a16="http://schemas.microsoft.com/office/drawing/2014/main" id="{6F03D620-27E6-4B7E-B17E-4B09DD177214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55" name="Text Box 3">
          <a:extLst>
            <a:ext uri="{FF2B5EF4-FFF2-40B4-BE49-F238E27FC236}">
              <a16:creationId xmlns:a16="http://schemas.microsoft.com/office/drawing/2014/main" id="{303C8602-883A-4790-941D-A1DA348821FC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56" name="Text Box 3">
          <a:extLst>
            <a:ext uri="{FF2B5EF4-FFF2-40B4-BE49-F238E27FC236}">
              <a16:creationId xmlns:a16="http://schemas.microsoft.com/office/drawing/2014/main" id="{90E31D21-2945-4827-94B4-697131601DF0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57" name="Text Box 3">
          <a:extLst>
            <a:ext uri="{FF2B5EF4-FFF2-40B4-BE49-F238E27FC236}">
              <a16:creationId xmlns:a16="http://schemas.microsoft.com/office/drawing/2014/main" id="{B0819EA7-412E-4280-945A-7D9639AEC677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58" name="Text Box 3">
          <a:extLst>
            <a:ext uri="{FF2B5EF4-FFF2-40B4-BE49-F238E27FC236}">
              <a16:creationId xmlns:a16="http://schemas.microsoft.com/office/drawing/2014/main" id="{763A8773-8418-4848-8B2A-7DC3048DB0B7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59" name="Text Box 3">
          <a:extLst>
            <a:ext uri="{FF2B5EF4-FFF2-40B4-BE49-F238E27FC236}">
              <a16:creationId xmlns:a16="http://schemas.microsoft.com/office/drawing/2014/main" id="{C0860A02-A139-4619-8C9C-0546E22FCBF3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60" name="Text Box 3">
          <a:extLst>
            <a:ext uri="{FF2B5EF4-FFF2-40B4-BE49-F238E27FC236}">
              <a16:creationId xmlns:a16="http://schemas.microsoft.com/office/drawing/2014/main" id="{8502B4E1-9A5B-4CE4-BFD6-8090FADA57E5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61" name="Text Box 3">
          <a:extLst>
            <a:ext uri="{FF2B5EF4-FFF2-40B4-BE49-F238E27FC236}">
              <a16:creationId xmlns:a16="http://schemas.microsoft.com/office/drawing/2014/main" id="{C267C77D-9857-4362-A91A-5D632A5AE26A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62" name="Text Box 3">
          <a:extLst>
            <a:ext uri="{FF2B5EF4-FFF2-40B4-BE49-F238E27FC236}">
              <a16:creationId xmlns:a16="http://schemas.microsoft.com/office/drawing/2014/main" id="{A4752DC2-C3D2-44E5-917B-CEFBD05D42BA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63" name="Text Box 3">
          <a:extLst>
            <a:ext uri="{FF2B5EF4-FFF2-40B4-BE49-F238E27FC236}">
              <a16:creationId xmlns:a16="http://schemas.microsoft.com/office/drawing/2014/main" id="{4984D1CA-8913-44DF-BE9D-6FEFADDB05D1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64" name="Text Box 3">
          <a:extLst>
            <a:ext uri="{FF2B5EF4-FFF2-40B4-BE49-F238E27FC236}">
              <a16:creationId xmlns:a16="http://schemas.microsoft.com/office/drawing/2014/main" id="{BAD2FE3C-F273-45F1-A1E5-A536D8E35E90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65" name="Text Box 3">
          <a:extLst>
            <a:ext uri="{FF2B5EF4-FFF2-40B4-BE49-F238E27FC236}">
              <a16:creationId xmlns:a16="http://schemas.microsoft.com/office/drawing/2014/main" id="{8BC56FCF-3789-4F63-9572-0DF16ECA7D5C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66" name="Text Box 3">
          <a:extLst>
            <a:ext uri="{FF2B5EF4-FFF2-40B4-BE49-F238E27FC236}">
              <a16:creationId xmlns:a16="http://schemas.microsoft.com/office/drawing/2014/main" id="{7FCCD77B-62F6-43D0-86DC-64A0F9FF3CCF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67" name="Text Box 3">
          <a:extLst>
            <a:ext uri="{FF2B5EF4-FFF2-40B4-BE49-F238E27FC236}">
              <a16:creationId xmlns:a16="http://schemas.microsoft.com/office/drawing/2014/main" id="{6345D319-D195-45CC-8ADD-C8E813B2F875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68" name="Text Box 3">
          <a:extLst>
            <a:ext uri="{FF2B5EF4-FFF2-40B4-BE49-F238E27FC236}">
              <a16:creationId xmlns:a16="http://schemas.microsoft.com/office/drawing/2014/main" id="{CC016C7E-AD91-4E59-BD33-C4A620C8730F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69" name="Text Box 3">
          <a:extLst>
            <a:ext uri="{FF2B5EF4-FFF2-40B4-BE49-F238E27FC236}">
              <a16:creationId xmlns:a16="http://schemas.microsoft.com/office/drawing/2014/main" id="{3F09F1E2-5E43-405A-838C-7B323A38E206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70" name="Text Box 3">
          <a:extLst>
            <a:ext uri="{FF2B5EF4-FFF2-40B4-BE49-F238E27FC236}">
              <a16:creationId xmlns:a16="http://schemas.microsoft.com/office/drawing/2014/main" id="{F8D9774E-DA14-446A-B107-238A03FA399E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71" name="Text Box 3">
          <a:extLst>
            <a:ext uri="{FF2B5EF4-FFF2-40B4-BE49-F238E27FC236}">
              <a16:creationId xmlns:a16="http://schemas.microsoft.com/office/drawing/2014/main" id="{500F2341-7FC2-43B0-B0C0-5D5A9516303F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72" name="Text Box 3">
          <a:extLst>
            <a:ext uri="{FF2B5EF4-FFF2-40B4-BE49-F238E27FC236}">
              <a16:creationId xmlns:a16="http://schemas.microsoft.com/office/drawing/2014/main" id="{3A471490-7F26-4246-A62A-C6AB69EDC100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73" name="Text Box 3">
          <a:extLst>
            <a:ext uri="{FF2B5EF4-FFF2-40B4-BE49-F238E27FC236}">
              <a16:creationId xmlns:a16="http://schemas.microsoft.com/office/drawing/2014/main" id="{A400F22E-0BDA-4784-82A1-5539FFA9ABBB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74" name="Text Box 3">
          <a:extLst>
            <a:ext uri="{FF2B5EF4-FFF2-40B4-BE49-F238E27FC236}">
              <a16:creationId xmlns:a16="http://schemas.microsoft.com/office/drawing/2014/main" id="{B3521F9F-FBE7-48F4-9E48-84E8BDD803AB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76200</xdr:colOff>
      <xdr:row>148</xdr:row>
      <xdr:rowOff>57150</xdr:rowOff>
    </xdr:to>
    <xdr:sp macro="" textlink="">
      <xdr:nvSpPr>
        <xdr:cNvPr id="16154975" name="Text Box 3">
          <a:extLst>
            <a:ext uri="{FF2B5EF4-FFF2-40B4-BE49-F238E27FC236}">
              <a16:creationId xmlns:a16="http://schemas.microsoft.com/office/drawing/2014/main" id="{71B2D233-3EEA-4049-A844-FC848E679857}"/>
            </a:ext>
          </a:extLst>
        </xdr:cNvPr>
        <xdr:cNvSpPr txBox="1">
          <a:spLocks noChangeArrowheads="1"/>
        </xdr:cNvSpPr>
      </xdr:nvSpPr>
      <xdr:spPr bwMode="auto">
        <a:xfrm>
          <a:off x="6334125" y="269652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4976" name="Text Box 3">
          <a:extLst>
            <a:ext uri="{FF2B5EF4-FFF2-40B4-BE49-F238E27FC236}">
              <a16:creationId xmlns:a16="http://schemas.microsoft.com/office/drawing/2014/main" id="{CC3C5F4A-D84E-4A20-932C-2E4F83170A55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4977" name="Text Box 3">
          <a:extLst>
            <a:ext uri="{FF2B5EF4-FFF2-40B4-BE49-F238E27FC236}">
              <a16:creationId xmlns:a16="http://schemas.microsoft.com/office/drawing/2014/main" id="{C9932FD6-3A88-4454-A147-F819EC0BBFCA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4978" name="Text Box 3">
          <a:extLst>
            <a:ext uri="{FF2B5EF4-FFF2-40B4-BE49-F238E27FC236}">
              <a16:creationId xmlns:a16="http://schemas.microsoft.com/office/drawing/2014/main" id="{DA99CFA2-0B84-4D7D-96AD-706CD4A6CF51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4979" name="Text Box 3">
          <a:extLst>
            <a:ext uri="{FF2B5EF4-FFF2-40B4-BE49-F238E27FC236}">
              <a16:creationId xmlns:a16="http://schemas.microsoft.com/office/drawing/2014/main" id="{EFF2F8D0-1922-4821-8B72-8702066FE00B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4980" name="Text Box 3">
          <a:extLst>
            <a:ext uri="{FF2B5EF4-FFF2-40B4-BE49-F238E27FC236}">
              <a16:creationId xmlns:a16="http://schemas.microsoft.com/office/drawing/2014/main" id="{D4003BF3-0A21-4149-BDEE-75E72E11C457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4981" name="Text Box 3">
          <a:extLst>
            <a:ext uri="{FF2B5EF4-FFF2-40B4-BE49-F238E27FC236}">
              <a16:creationId xmlns:a16="http://schemas.microsoft.com/office/drawing/2014/main" id="{40E02C7E-F9CC-4D1D-8152-00351809AC32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4982" name="Text Box 3">
          <a:extLst>
            <a:ext uri="{FF2B5EF4-FFF2-40B4-BE49-F238E27FC236}">
              <a16:creationId xmlns:a16="http://schemas.microsoft.com/office/drawing/2014/main" id="{530478AE-0656-4011-8D1A-7DDA94D6BD6A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4983" name="Text Box 3">
          <a:extLst>
            <a:ext uri="{FF2B5EF4-FFF2-40B4-BE49-F238E27FC236}">
              <a16:creationId xmlns:a16="http://schemas.microsoft.com/office/drawing/2014/main" id="{1DC6ADBC-D503-4AAF-9DF4-A6178A7B8A93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4984" name="Text Box 3">
          <a:extLst>
            <a:ext uri="{FF2B5EF4-FFF2-40B4-BE49-F238E27FC236}">
              <a16:creationId xmlns:a16="http://schemas.microsoft.com/office/drawing/2014/main" id="{EA0F266F-AFC1-45AF-98FB-F2DF5B4079C5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4985" name="Text Box 3">
          <a:extLst>
            <a:ext uri="{FF2B5EF4-FFF2-40B4-BE49-F238E27FC236}">
              <a16:creationId xmlns:a16="http://schemas.microsoft.com/office/drawing/2014/main" id="{C53C19BC-687C-4359-9913-63BE8874A2E8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4986" name="Text Box 3">
          <a:extLst>
            <a:ext uri="{FF2B5EF4-FFF2-40B4-BE49-F238E27FC236}">
              <a16:creationId xmlns:a16="http://schemas.microsoft.com/office/drawing/2014/main" id="{8E7BD899-85FD-46B0-8A3E-AB2783FB7E40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4987" name="Text Box 3">
          <a:extLst>
            <a:ext uri="{FF2B5EF4-FFF2-40B4-BE49-F238E27FC236}">
              <a16:creationId xmlns:a16="http://schemas.microsoft.com/office/drawing/2014/main" id="{F4F99E09-9184-4152-B2A2-5B2AA0C2F691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4988" name="Text Box 3">
          <a:extLst>
            <a:ext uri="{FF2B5EF4-FFF2-40B4-BE49-F238E27FC236}">
              <a16:creationId xmlns:a16="http://schemas.microsoft.com/office/drawing/2014/main" id="{97B885AB-395C-4AA5-8A02-B6473E5C4A11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4989" name="Text Box 3">
          <a:extLst>
            <a:ext uri="{FF2B5EF4-FFF2-40B4-BE49-F238E27FC236}">
              <a16:creationId xmlns:a16="http://schemas.microsoft.com/office/drawing/2014/main" id="{E9AA9FBE-BD0F-4DE0-9E70-47AA222FB013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4990" name="Text Box 3">
          <a:extLst>
            <a:ext uri="{FF2B5EF4-FFF2-40B4-BE49-F238E27FC236}">
              <a16:creationId xmlns:a16="http://schemas.microsoft.com/office/drawing/2014/main" id="{24D1FC86-130B-4A09-9F21-AF7A2B7D6A25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4991" name="Text Box 3">
          <a:extLst>
            <a:ext uri="{FF2B5EF4-FFF2-40B4-BE49-F238E27FC236}">
              <a16:creationId xmlns:a16="http://schemas.microsoft.com/office/drawing/2014/main" id="{12FF2E59-09FD-4915-A6BD-E66D89FC2891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4992" name="Text Box 3">
          <a:extLst>
            <a:ext uri="{FF2B5EF4-FFF2-40B4-BE49-F238E27FC236}">
              <a16:creationId xmlns:a16="http://schemas.microsoft.com/office/drawing/2014/main" id="{43E9FC64-1277-47E7-B5E8-A2CBA962E085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4993" name="Text Box 3">
          <a:extLst>
            <a:ext uri="{FF2B5EF4-FFF2-40B4-BE49-F238E27FC236}">
              <a16:creationId xmlns:a16="http://schemas.microsoft.com/office/drawing/2014/main" id="{F327DFEC-45D7-4364-9AC2-B241FE9F45D1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4994" name="Text Box 3">
          <a:extLst>
            <a:ext uri="{FF2B5EF4-FFF2-40B4-BE49-F238E27FC236}">
              <a16:creationId xmlns:a16="http://schemas.microsoft.com/office/drawing/2014/main" id="{F46F1381-110C-493C-992E-CFABE0807199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4995" name="Text Box 3">
          <a:extLst>
            <a:ext uri="{FF2B5EF4-FFF2-40B4-BE49-F238E27FC236}">
              <a16:creationId xmlns:a16="http://schemas.microsoft.com/office/drawing/2014/main" id="{773A7C9B-EA7D-4DAE-8E5C-56F70AECBE52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4996" name="Text Box 3">
          <a:extLst>
            <a:ext uri="{FF2B5EF4-FFF2-40B4-BE49-F238E27FC236}">
              <a16:creationId xmlns:a16="http://schemas.microsoft.com/office/drawing/2014/main" id="{3ED4E895-C12E-43C4-92C4-B461D9F3F0FC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4997" name="Text Box 3">
          <a:extLst>
            <a:ext uri="{FF2B5EF4-FFF2-40B4-BE49-F238E27FC236}">
              <a16:creationId xmlns:a16="http://schemas.microsoft.com/office/drawing/2014/main" id="{4DBD38A8-7657-4A8B-8285-184306371C85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4998" name="Text Box 3">
          <a:extLst>
            <a:ext uri="{FF2B5EF4-FFF2-40B4-BE49-F238E27FC236}">
              <a16:creationId xmlns:a16="http://schemas.microsoft.com/office/drawing/2014/main" id="{3B0DFC01-C6E8-47F9-98D0-9F47CD13FD03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4999" name="Text Box 3">
          <a:extLst>
            <a:ext uri="{FF2B5EF4-FFF2-40B4-BE49-F238E27FC236}">
              <a16:creationId xmlns:a16="http://schemas.microsoft.com/office/drawing/2014/main" id="{2E83A45A-C3C7-4BC6-A9DD-D1301C12961E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5000" name="Text Box 3">
          <a:extLst>
            <a:ext uri="{FF2B5EF4-FFF2-40B4-BE49-F238E27FC236}">
              <a16:creationId xmlns:a16="http://schemas.microsoft.com/office/drawing/2014/main" id="{5959A450-4C49-4822-A5D0-C3A70FE61C62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5001" name="Text Box 3">
          <a:extLst>
            <a:ext uri="{FF2B5EF4-FFF2-40B4-BE49-F238E27FC236}">
              <a16:creationId xmlns:a16="http://schemas.microsoft.com/office/drawing/2014/main" id="{521F2F7D-2A94-4857-A28B-360A09CD75A8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5002" name="Text Box 3">
          <a:extLst>
            <a:ext uri="{FF2B5EF4-FFF2-40B4-BE49-F238E27FC236}">
              <a16:creationId xmlns:a16="http://schemas.microsoft.com/office/drawing/2014/main" id="{5228039F-7F7C-442F-88F5-EDE7B6942936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5003" name="Text Box 3">
          <a:extLst>
            <a:ext uri="{FF2B5EF4-FFF2-40B4-BE49-F238E27FC236}">
              <a16:creationId xmlns:a16="http://schemas.microsoft.com/office/drawing/2014/main" id="{9E75CA44-87BE-4D11-B2F3-F9A1E3C9A176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5004" name="Text Box 3">
          <a:extLst>
            <a:ext uri="{FF2B5EF4-FFF2-40B4-BE49-F238E27FC236}">
              <a16:creationId xmlns:a16="http://schemas.microsoft.com/office/drawing/2014/main" id="{7F27B35A-12D4-4FB0-840A-687EFCE8820E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5005" name="Text Box 3">
          <a:extLst>
            <a:ext uri="{FF2B5EF4-FFF2-40B4-BE49-F238E27FC236}">
              <a16:creationId xmlns:a16="http://schemas.microsoft.com/office/drawing/2014/main" id="{C132767F-11E3-43A2-96F1-7AE9255F2906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5006" name="Text Box 3">
          <a:extLst>
            <a:ext uri="{FF2B5EF4-FFF2-40B4-BE49-F238E27FC236}">
              <a16:creationId xmlns:a16="http://schemas.microsoft.com/office/drawing/2014/main" id="{E9383328-2550-4250-B151-5512570ED70F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5007" name="Text Box 3">
          <a:extLst>
            <a:ext uri="{FF2B5EF4-FFF2-40B4-BE49-F238E27FC236}">
              <a16:creationId xmlns:a16="http://schemas.microsoft.com/office/drawing/2014/main" id="{99E40871-4AB3-4BA3-896C-2ECD559852C3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5008" name="Text Box 3">
          <a:extLst>
            <a:ext uri="{FF2B5EF4-FFF2-40B4-BE49-F238E27FC236}">
              <a16:creationId xmlns:a16="http://schemas.microsoft.com/office/drawing/2014/main" id="{4DE82D6B-8814-457C-A8FA-C57A5008980B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5009" name="Text Box 3">
          <a:extLst>
            <a:ext uri="{FF2B5EF4-FFF2-40B4-BE49-F238E27FC236}">
              <a16:creationId xmlns:a16="http://schemas.microsoft.com/office/drawing/2014/main" id="{9DBE0CFC-53D2-4370-9DD3-B52025C1209B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5010" name="Text Box 3">
          <a:extLst>
            <a:ext uri="{FF2B5EF4-FFF2-40B4-BE49-F238E27FC236}">
              <a16:creationId xmlns:a16="http://schemas.microsoft.com/office/drawing/2014/main" id="{7D69BD84-C012-402D-8AC9-BF909CEFCB4A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5011" name="Text Box 3">
          <a:extLst>
            <a:ext uri="{FF2B5EF4-FFF2-40B4-BE49-F238E27FC236}">
              <a16:creationId xmlns:a16="http://schemas.microsoft.com/office/drawing/2014/main" id="{5B430E2B-4CE5-46F4-9298-0232654456A3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5012" name="Text Box 3">
          <a:extLst>
            <a:ext uri="{FF2B5EF4-FFF2-40B4-BE49-F238E27FC236}">
              <a16:creationId xmlns:a16="http://schemas.microsoft.com/office/drawing/2014/main" id="{6C7802E7-BC8C-4AA4-8912-342BC175B578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5013" name="Text Box 3">
          <a:extLst>
            <a:ext uri="{FF2B5EF4-FFF2-40B4-BE49-F238E27FC236}">
              <a16:creationId xmlns:a16="http://schemas.microsoft.com/office/drawing/2014/main" id="{EC1B3D6A-CC58-4E47-AC5A-AF513997C294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5014" name="Text Box 3">
          <a:extLst>
            <a:ext uri="{FF2B5EF4-FFF2-40B4-BE49-F238E27FC236}">
              <a16:creationId xmlns:a16="http://schemas.microsoft.com/office/drawing/2014/main" id="{2EC596A8-8B2F-4413-AD31-1BCD33FAAEFA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5015" name="Text Box 3">
          <a:extLst>
            <a:ext uri="{FF2B5EF4-FFF2-40B4-BE49-F238E27FC236}">
              <a16:creationId xmlns:a16="http://schemas.microsoft.com/office/drawing/2014/main" id="{AC808289-F547-4ED0-A306-5BAC4EEBF8D3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76200</xdr:colOff>
      <xdr:row>176</xdr:row>
      <xdr:rowOff>38100</xdr:rowOff>
    </xdr:to>
    <xdr:sp macro="" textlink="">
      <xdr:nvSpPr>
        <xdr:cNvPr id="16155016" name="Text Box 3">
          <a:extLst>
            <a:ext uri="{FF2B5EF4-FFF2-40B4-BE49-F238E27FC236}">
              <a16:creationId xmlns:a16="http://schemas.microsoft.com/office/drawing/2014/main" id="{2EAEB2E3-8BFA-4DDB-99C3-27A1D28E2B8D}"/>
            </a:ext>
          </a:extLst>
        </xdr:cNvPr>
        <xdr:cNvSpPr txBox="1">
          <a:spLocks noChangeArrowheads="1"/>
        </xdr:cNvSpPr>
      </xdr:nvSpPr>
      <xdr:spPr bwMode="auto">
        <a:xfrm>
          <a:off x="39624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17" name="Text Box 3">
          <a:extLst>
            <a:ext uri="{FF2B5EF4-FFF2-40B4-BE49-F238E27FC236}">
              <a16:creationId xmlns:a16="http://schemas.microsoft.com/office/drawing/2014/main" id="{069312BF-41CE-41F0-A7F2-93A518577F48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18" name="Text Box 3">
          <a:extLst>
            <a:ext uri="{FF2B5EF4-FFF2-40B4-BE49-F238E27FC236}">
              <a16:creationId xmlns:a16="http://schemas.microsoft.com/office/drawing/2014/main" id="{33E48374-35B3-4330-830B-014467830052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19" name="Text Box 3">
          <a:extLst>
            <a:ext uri="{FF2B5EF4-FFF2-40B4-BE49-F238E27FC236}">
              <a16:creationId xmlns:a16="http://schemas.microsoft.com/office/drawing/2014/main" id="{00FAD056-15C6-4AC8-973B-E90D0FF20E9D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20" name="Text Box 3">
          <a:extLst>
            <a:ext uri="{FF2B5EF4-FFF2-40B4-BE49-F238E27FC236}">
              <a16:creationId xmlns:a16="http://schemas.microsoft.com/office/drawing/2014/main" id="{6DB1B3E9-ACC9-4ED0-B0DA-04BBFD8C0C4D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21" name="Text Box 3">
          <a:extLst>
            <a:ext uri="{FF2B5EF4-FFF2-40B4-BE49-F238E27FC236}">
              <a16:creationId xmlns:a16="http://schemas.microsoft.com/office/drawing/2014/main" id="{541F9F41-C9FD-4DED-8B57-87699877C452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22" name="Text Box 3">
          <a:extLst>
            <a:ext uri="{FF2B5EF4-FFF2-40B4-BE49-F238E27FC236}">
              <a16:creationId xmlns:a16="http://schemas.microsoft.com/office/drawing/2014/main" id="{9166668A-2E4E-44F0-A014-FF814D1EE80F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23" name="Text Box 3">
          <a:extLst>
            <a:ext uri="{FF2B5EF4-FFF2-40B4-BE49-F238E27FC236}">
              <a16:creationId xmlns:a16="http://schemas.microsoft.com/office/drawing/2014/main" id="{2C315486-F2BB-41AE-AD60-6BECC704E22E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24" name="Text Box 3">
          <a:extLst>
            <a:ext uri="{FF2B5EF4-FFF2-40B4-BE49-F238E27FC236}">
              <a16:creationId xmlns:a16="http://schemas.microsoft.com/office/drawing/2014/main" id="{917510F9-74CD-40FB-BDDA-64389D9C5539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25" name="Text Box 3">
          <a:extLst>
            <a:ext uri="{FF2B5EF4-FFF2-40B4-BE49-F238E27FC236}">
              <a16:creationId xmlns:a16="http://schemas.microsoft.com/office/drawing/2014/main" id="{16DA1594-5B12-4051-8476-A0EEE1C7FB8E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26" name="Text Box 3">
          <a:extLst>
            <a:ext uri="{FF2B5EF4-FFF2-40B4-BE49-F238E27FC236}">
              <a16:creationId xmlns:a16="http://schemas.microsoft.com/office/drawing/2014/main" id="{51BF5FD0-05AF-476B-BA3A-DF10D53CBC18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27" name="Text Box 3">
          <a:extLst>
            <a:ext uri="{FF2B5EF4-FFF2-40B4-BE49-F238E27FC236}">
              <a16:creationId xmlns:a16="http://schemas.microsoft.com/office/drawing/2014/main" id="{3D070CAB-5265-4ED0-852D-F945DA08BFFE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28" name="Text Box 3">
          <a:extLst>
            <a:ext uri="{FF2B5EF4-FFF2-40B4-BE49-F238E27FC236}">
              <a16:creationId xmlns:a16="http://schemas.microsoft.com/office/drawing/2014/main" id="{B98AFDB9-F0C7-4EF4-BD8B-28FE483D2D45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29" name="Text Box 3">
          <a:extLst>
            <a:ext uri="{FF2B5EF4-FFF2-40B4-BE49-F238E27FC236}">
              <a16:creationId xmlns:a16="http://schemas.microsoft.com/office/drawing/2014/main" id="{D81A77E0-EC97-4DA6-99C1-2D5121C0D36B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30" name="Text Box 3">
          <a:extLst>
            <a:ext uri="{FF2B5EF4-FFF2-40B4-BE49-F238E27FC236}">
              <a16:creationId xmlns:a16="http://schemas.microsoft.com/office/drawing/2014/main" id="{63697CFC-D67C-45D6-9910-02F8B2261CD9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31" name="Text Box 3">
          <a:extLst>
            <a:ext uri="{FF2B5EF4-FFF2-40B4-BE49-F238E27FC236}">
              <a16:creationId xmlns:a16="http://schemas.microsoft.com/office/drawing/2014/main" id="{42D29389-1E26-43F8-8883-AFAAF275C59C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32" name="Text Box 3">
          <a:extLst>
            <a:ext uri="{FF2B5EF4-FFF2-40B4-BE49-F238E27FC236}">
              <a16:creationId xmlns:a16="http://schemas.microsoft.com/office/drawing/2014/main" id="{EEC7C5EE-E134-46CD-B758-649FED2DCD5E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33" name="Text Box 3">
          <a:extLst>
            <a:ext uri="{FF2B5EF4-FFF2-40B4-BE49-F238E27FC236}">
              <a16:creationId xmlns:a16="http://schemas.microsoft.com/office/drawing/2014/main" id="{EA03C046-FEC0-4056-9781-E1D534043DE8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34" name="Text Box 3">
          <a:extLst>
            <a:ext uri="{FF2B5EF4-FFF2-40B4-BE49-F238E27FC236}">
              <a16:creationId xmlns:a16="http://schemas.microsoft.com/office/drawing/2014/main" id="{41AD2CD1-F227-4296-964B-6E0DFB0D915C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35" name="Text Box 3">
          <a:extLst>
            <a:ext uri="{FF2B5EF4-FFF2-40B4-BE49-F238E27FC236}">
              <a16:creationId xmlns:a16="http://schemas.microsoft.com/office/drawing/2014/main" id="{96C29046-D5AB-4630-AA56-62EACA460018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36" name="Text Box 3">
          <a:extLst>
            <a:ext uri="{FF2B5EF4-FFF2-40B4-BE49-F238E27FC236}">
              <a16:creationId xmlns:a16="http://schemas.microsoft.com/office/drawing/2014/main" id="{9049C377-2D69-4E68-81B8-D0C3B24CA610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37" name="Text Box 3">
          <a:extLst>
            <a:ext uri="{FF2B5EF4-FFF2-40B4-BE49-F238E27FC236}">
              <a16:creationId xmlns:a16="http://schemas.microsoft.com/office/drawing/2014/main" id="{6319B38E-EA85-4376-B6E5-5E7055417620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38" name="Text Box 3">
          <a:extLst>
            <a:ext uri="{FF2B5EF4-FFF2-40B4-BE49-F238E27FC236}">
              <a16:creationId xmlns:a16="http://schemas.microsoft.com/office/drawing/2014/main" id="{46B5F6F8-08CC-4014-832E-8575B652BECF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39" name="Text Box 3">
          <a:extLst>
            <a:ext uri="{FF2B5EF4-FFF2-40B4-BE49-F238E27FC236}">
              <a16:creationId xmlns:a16="http://schemas.microsoft.com/office/drawing/2014/main" id="{139F21BD-3551-48D0-A021-88AB7436ECCB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40" name="Text Box 3">
          <a:extLst>
            <a:ext uri="{FF2B5EF4-FFF2-40B4-BE49-F238E27FC236}">
              <a16:creationId xmlns:a16="http://schemas.microsoft.com/office/drawing/2014/main" id="{FF58E268-4448-41A7-BB3C-4FF52AD2D196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41" name="Text Box 3">
          <a:extLst>
            <a:ext uri="{FF2B5EF4-FFF2-40B4-BE49-F238E27FC236}">
              <a16:creationId xmlns:a16="http://schemas.microsoft.com/office/drawing/2014/main" id="{7CCD1D2E-C82B-4612-8C9D-2B0EABD50EFB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42" name="Text Box 3">
          <a:extLst>
            <a:ext uri="{FF2B5EF4-FFF2-40B4-BE49-F238E27FC236}">
              <a16:creationId xmlns:a16="http://schemas.microsoft.com/office/drawing/2014/main" id="{F5443618-824B-431A-BD95-2D4941E243BA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43" name="Text Box 3">
          <a:extLst>
            <a:ext uri="{FF2B5EF4-FFF2-40B4-BE49-F238E27FC236}">
              <a16:creationId xmlns:a16="http://schemas.microsoft.com/office/drawing/2014/main" id="{C780A086-2BF7-4E76-9131-C7CBB9277904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44" name="Text Box 3">
          <a:extLst>
            <a:ext uri="{FF2B5EF4-FFF2-40B4-BE49-F238E27FC236}">
              <a16:creationId xmlns:a16="http://schemas.microsoft.com/office/drawing/2014/main" id="{F50F7F39-78EE-49CD-84EA-462BA25EE25C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45" name="Text Box 3">
          <a:extLst>
            <a:ext uri="{FF2B5EF4-FFF2-40B4-BE49-F238E27FC236}">
              <a16:creationId xmlns:a16="http://schemas.microsoft.com/office/drawing/2014/main" id="{EBB42D5E-F955-4962-B245-32FD87A085E8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46" name="Text Box 3">
          <a:extLst>
            <a:ext uri="{FF2B5EF4-FFF2-40B4-BE49-F238E27FC236}">
              <a16:creationId xmlns:a16="http://schemas.microsoft.com/office/drawing/2014/main" id="{6C4E06BF-E693-4751-8705-A316A65D6A53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47" name="Text Box 3">
          <a:extLst>
            <a:ext uri="{FF2B5EF4-FFF2-40B4-BE49-F238E27FC236}">
              <a16:creationId xmlns:a16="http://schemas.microsoft.com/office/drawing/2014/main" id="{4DA6BEFE-DAD6-4A98-A633-3B2391242916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48" name="Text Box 3">
          <a:extLst>
            <a:ext uri="{FF2B5EF4-FFF2-40B4-BE49-F238E27FC236}">
              <a16:creationId xmlns:a16="http://schemas.microsoft.com/office/drawing/2014/main" id="{D49D8B13-5761-4C18-A2E9-F507DF5315B4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49" name="Text Box 3">
          <a:extLst>
            <a:ext uri="{FF2B5EF4-FFF2-40B4-BE49-F238E27FC236}">
              <a16:creationId xmlns:a16="http://schemas.microsoft.com/office/drawing/2014/main" id="{0052F8FD-570E-4E2A-9B31-C9AA26FD9E17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50" name="Text Box 3">
          <a:extLst>
            <a:ext uri="{FF2B5EF4-FFF2-40B4-BE49-F238E27FC236}">
              <a16:creationId xmlns:a16="http://schemas.microsoft.com/office/drawing/2014/main" id="{8EB940F4-22D5-4A5C-A7CD-2F12CB45B16F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51" name="Text Box 3">
          <a:extLst>
            <a:ext uri="{FF2B5EF4-FFF2-40B4-BE49-F238E27FC236}">
              <a16:creationId xmlns:a16="http://schemas.microsoft.com/office/drawing/2014/main" id="{541D88D1-771A-4D9C-8DBF-36B9CA3FBB8D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52" name="Text Box 3">
          <a:extLst>
            <a:ext uri="{FF2B5EF4-FFF2-40B4-BE49-F238E27FC236}">
              <a16:creationId xmlns:a16="http://schemas.microsoft.com/office/drawing/2014/main" id="{077F744C-0F5C-4C76-AD9B-2009B42E6505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53" name="Text Box 3">
          <a:extLst>
            <a:ext uri="{FF2B5EF4-FFF2-40B4-BE49-F238E27FC236}">
              <a16:creationId xmlns:a16="http://schemas.microsoft.com/office/drawing/2014/main" id="{FDB12016-40D9-4B95-AD3B-8743B761FD6F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54" name="Text Box 3">
          <a:extLst>
            <a:ext uri="{FF2B5EF4-FFF2-40B4-BE49-F238E27FC236}">
              <a16:creationId xmlns:a16="http://schemas.microsoft.com/office/drawing/2014/main" id="{E927C89E-50EB-4021-873B-B48056683A28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55" name="Text Box 3">
          <a:extLst>
            <a:ext uri="{FF2B5EF4-FFF2-40B4-BE49-F238E27FC236}">
              <a16:creationId xmlns:a16="http://schemas.microsoft.com/office/drawing/2014/main" id="{AB72A14F-69F5-452A-B5E2-0EDB68ADDFBD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56" name="Text Box 3">
          <a:extLst>
            <a:ext uri="{FF2B5EF4-FFF2-40B4-BE49-F238E27FC236}">
              <a16:creationId xmlns:a16="http://schemas.microsoft.com/office/drawing/2014/main" id="{5AE83131-AB3A-4CFD-B0AE-3E4865A136D7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76200</xdr:colOff>
      <xdr:row>171</xdr:row>
      <xdr:rowOff>57150</xdr:rowOff>
    </xdr:to>
    <xdr:sp macro="" textlink="">
      <xdr:nvSpPr>
        <xdr:cNvPr id="16155057" name="Text Box 3">
          <a:extLst>
            <a:ext uri="{FF2B5EF4-FFF2-40B4-BE49-F238E27FC236}">
              <a16:creationId xmlns:a16="http://schemas.microsoft.com/office/drawing/2014/main" id="{CA6BB094-C401-4A07-9A3F-25B0E3F2975B}"/>
            </a:ext>
          </a:extLst>
        </xdr:cNvPr>
        <xdr:cNvSpPr txBox="1">
          <a:spLocks noChangeArrowheads="1"/>
        </xdr:cNvSpPr>
      </xdr:nvSpPr>
      <xdr:spPr bwMode="auto">
        <a:xfrm>
          <a:off x="39624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58" name="Text Box 3">
          <a:extLst>
            <a:ext uri="{FF2B5EF4-FFF2-40B4-BE49-F238E27FC236}">
              <a16:creationId xmlns:a16="http://schemas.microsoft.com/office/drawing/2014/main" id="{88F51040-314C-4045-B214-7D09A9A9E650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59" name="Text Box 3">
          <a:extLst>
            <a:ext uri="{FF2B5EF4-FFF2-40B4-BE49-F238E27FC236}">
              <a16:creationId xmlns:a16="http://schemas.microsoft.com/office/drawing/2014/main" id="{A45C0DCF-70A9-4889-81E1-E4701F062BFE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60" name="Text Box 3">
          <a:extLst>
            <a:ext uri="{FF2B5EF4-FFF2-40B4-BE49-F238E27FC236}">
              <a16:creationId xmlns:a16="http://schemas.microsoft.com/office/drawing/2014/main" id="{80690021-6402-4AEF-B7AC-8844DCC90E4B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61" name="Text Box 3">
          <a:extLst>
            <a:ext uri="{FF2B5EF4-FFF2-40B4-BE49-F238E27FC236}">
              <a16:creationId xmlns:a16="http://schemas.microsoft.com/office/drawing/2014/main" id="{4AD5C214-4070-4592-A0B2-6CC153200411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62" name="Text Box 3">
          <a:extLst>
            <a:ext uri="{FF2B5EF4-FFF2-40B4-BE49-F238E27FC236}">
              <a16:creationId xmlns:a16="http://schemas.microsoft.com/office/drawing/2014/main" id="{C8646E04-8946-4581-BCF7-50B2618B18A4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63" name="Text Box 3">
          <a:extLst>
            <a:ext uri="{FF2B5EF4-FFF2-40B4-BE49-F238E27FC236}">
              <a16:creationId xmlns:a16="http://schemas.microsoft.com/office/drawing/2014/main" id="{ECCA3D57-A578-410B-9264-3DC0FA3CA65D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64" name="Text Box 3">
          <a:extLst>
            <a:ext uri="{FF2B5EF4-FFF2-40B4-BE49-F238E27FC236}">
              <a16:creationId xmlns:a16="http://schemas.microsoft.com/office/drawing/2014/main" id="{17159B70-9C1F-4F2B-8C3E-8DB1FFAE3DF8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65" name="Text Box 3">
          <a:extLst>
            <a:ext uri="{FF2B5EF4-FFF2-40B4-BE49-F238E27FC236}">
              <a16:creationId xmlns:a16="http://schemas.microsoft.com/office/drawing/2014/main" id="{86C3575F-EB42-4350-AF92-EAA2189C2AC3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66" name="Text Box 3">
          <a:extLst>
            <a:ext uri="{FF2B5EF4-FFF2-40B4-BE49-F238E27FC236}">
              <a16:creationId xmlns:a16="http://schemas.microsoft.com/office/drawing/2014/main" id="{8330DB21-8BDB-4EFD-9362-AF78034F7D73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67" name="Text Box 3">
          <a:extLst>
            <a:ext uri="{FF2B5EF4-FFF2-40B4-BE49-F238E27FC236}">
              <a16:creationId xmlns:a16="http://schemas.microsoft.com/office/drawing/2014/main" id="{71709429-E2D5-4C9C-8158-83C9772DC6D2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68" name="Text Box 3">
          <a:extLst>
            <a:ext uri="{FF2B5EF4-FFF2-40B4-BE49-F238E27FC236}">
              <a16:creationId xmlns:a16="http://schemas.microsoft.com/office/drawing/2014/main" id="{AE39E0B4-07B9-4E65-8EBD-8E7D08B00716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69" name="Text Box 3">
          <a:extLst>
            <a:ext uri="{FF2B5EF4-FFF2-40B4-BE49-F238E27FC236}">
              <a16:creationId xmlns:a16="http://schemas.microsoft.com/office/drawing/2014/main" id="{5834ED51-DC4B-423C-837F-99FF2C33579F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70" name="Text Box 3">
          <a:extLst>
            <a:ext uri="{FF2B5EF4-FFF2-40B4-BE49-F238E27FC236}">
              <a16:creationId xmlns:a16="http://schemas.microsoft.com/office/drawing/2014/main" id="{4925687E-A5BC-4BD0-B031-4021AD089524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71" name="Text Box 3">
          <a:extLst>
            <a:ext uri="{FF2B5EF4-FFF2-40B4-BE49-F238E27FC236}">
              <a16:creationId xmlns:a16="http://schemas.microsoft.com/office/drawing/2014/main" id="{74F94ED6-4E18-4B13-A615-8A72C6C69597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72" name="Text Box 3">
          <a:extLst>
            <a:ext uri="{FF2B5EF4-FFF2-40B4-BE49-F238E27FC236}">
              <a16:creationId xmlns:a16="http://schemas.microsoft.com/office/drawing/2014/main" id="{A31B036A-C237-4E4B-A092-68B620976806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73" name="Text Box 3">
          <a:extLst>
            <a:ext uri="{FF2B5EF4-FFF2-40B4-BE49-F238E27FC236}">
              <a16:creationId xmlns:a16="http://schemas.microsoft.com/office/drawing/2014/main" id="{834F4178-9055-4590-94DC-C27EEA08570F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74" name="Text Box 3">
          <a:extLst>
            <a:ext uri="{FF2B5EF4-FFF2-40B4-BE49-F238E27FC236}">
              <a16:creationId xmlns:a16="http://schemas.microsoft.com/office/drawing/2014/main" id="{2F798B12-0B91-4437-96C5-F67AA6BA43C7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75" name="Text Box 3">
          <a:extLst>
            <a:ext uri="{FF2B5EF4-FFF2-40B4-BE49-F238E27FC236}">
              <a16:creationId xmlns:a16="http://schemas.microsoft.com/office/drawing/2014/main" id="{E5D58E11-1A07-43E5-8292-62F534B09397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76" name="Text Box 3">
          <a:extLst>
            <a:ext uri="{FF2B5EF4-FFF2-40B4-BE49-F238E27FC236}">
              <a16:creationId xmlns:a16="http://schemas.microsoft.com/office/drawing/2014/main" id="{F057DD7D-B9C2-40BA-B48B-A9DCD927FB6E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77" name="Text Box 3">
          <a:extLst>
            <a:ext uri="{FF2B5EF4-FFF2-40B4-BE49-F238E27FC236}">
              <a16:creationId xmlns:a16="http://schemas.microsoft.com/office/drawing/2014/main" id="{7936862A-F016-4A1E-BADE-A4EC203333A4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78" name="Text Box 3">
          <a:extLst>
            <a:ext uri="{FF2B5EF4-FFF2-40B4-BE49-F238E27FC236}">
              <a16:creationId xmlns:a16="http://schemas.microsoft.com/office/drawing/2014/main" id="{85691B53-C82F-48D8-8B41-5F59E84BE247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79" name="Text Box 3">
          <a:extLst>
            <a:ext uri="{FF2B5EF4-FFF2-40B4-BE49-F238E27FC236}">
              <a16:creationId xmlns:a16="http://schemas.microsoft.com/office/drawing/2014/main" id="{A3E3DD7C-825F-4484-AB1F-89E61D61BE06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80" name="Text Box 3">
          <a:extLst>
            <a:ext uri="{FF2B5EF4-FFF2-40B4-BE49-F238E27FC236}">
              <a16:creationId xmlns:a16="http://schemas.microsoft.com/office/drawing/2014/main" id="{04BB6A80-2607-492C-AA75-2B7D15D0BE05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81" name="Text Box 3">
          <a:extLst>
            <a:ext uri="{FF2B5EF4-FFF2-40B4-BE49-F238E27FC236}">
              <a16:creationId xmlns:a16="http://schemas.microsoft.com/office/drawing/2014/main" id="{9E029F08-4F2B-497D-B407-D8F75CFCBD09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82" name="Text Box 3">
          <a:extLst>
            <a:ext uri="{FF2B5EF4-FFF2-40B4-BE49-F238E27FC236}">
              <a16:creationId xmlns:a16="http://schemas.microsoft.com/office/drawing/2014/main" id="{15881F52-3968-4EC5-9EBB-784AC637D138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83" name="Text Box 3">
          <a:extLst>
            <a:ext uri="{FF2B5EF4-FFF2-40B4-BE49-F238E27FC236}">
              <a16:creationId xmlns:a16="http://schemas.microsoft.com/office/drawing/2014/main" id="{219FC2B4-53A6-4B60-A620-5BD7EBAEFBC4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84" name="Text Box 3">
          <a:extLst>
            <a:ext uri="{FF2B5EF4-FFF2-40B4-BE49-F238E27FC236}">
              <a16:creationId xmlns:a16="http://schemas.microsoft.com/office/drawing/2014/main" id="{F31D9593-ED6C-469B-9D55-F1D1B13C9C9E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85" name="Text Box 3">
          <a:extLst>
            <a:ext uri="{FF2B5EF4-FFF2-40B4-BE49-F238E27FC236}">
              <a16:creationId xmlns:a16="http://schemas.microsoft.com/office/drawing/2014/main" id="{D15D1F0C-7C6F-4463-A35A-4280D17762C2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86" name="Text Box 3">
          <a:extLst>
            <a:ext uri="{FF2B5EF4-FFF2-40B4-BE49-F238E27FC236}">
              <a16:creationId xmlns:a16="http://schemas.microsoft.com/office/drawing/2014/main" id="{66EF30DD-6211-4732-AA78-7161D8CC96F2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87" name="Text Box 3">
          <a:extLst>
            <a:ext uri="{FF2B5EF4-FFF2-40B4-BE49-F238E27FC236}">
              <a16:creationId xmlns:a16="http://schemas.microsoft.com/office/drawing/2014/main" id="{49F4BE23-BF78-47D4-ABCC-599FA1817876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88" name="Text Box 3">
          <a:extLst>
            <a:ext uri="{FF2B5EF4-FFF2-40B4-BE49-F238E27FC236}">
              <a16:creationId xmlns:a16="http://schemas.microsoft.com/office/drawing/2014/main" id="{3E39C9A4-8ADA-4B48-ADA5-D0B31C73B75F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89" name="Text Box 3">
          <a:extLst>
            <a:ext uri="{FF2B5EF4-FFF2-40B4-BE49-F238E27FC236}">
              <a16:creationId xmlns:a16="http://schemas.microsoft.com/office/drawing/2014/main" id="{4D53B023-EA2B-40F8-B55E-4FC552236AB3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90" name="Text Box 3">
          <a:extLst>
            <a:ext uri="{FF2B5EF4-FFF2-40B4-BE49-F238E27FC236}">
              <a16:creationId xmlns:a16="http://schemas.microsoft.com/office/drawing/2014/main" id="{08AE9AB8-485D-4F90-98E1-5094C7C67554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91" name="Text Box 3">
          <a:extLst>
            <a:ext uri="{FF2B5EF4-FFF2-40B4-BE49-F238E27FC236}">
              <a16:creationId xmlns:a16="http://schemas.microsoft.com/office/drawing/2014/main" id="{3B9E489C-553B-4BB1-BA6A-4060D94FF59D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92" name="Text Box 3">
          <a:extLst>
            <a:ext uri="{FF2B5EF4-FFF2-40B4-BE49-F238E27FC236}">
              <a16:creationId xmlns:a16="http://schemas.microsoft.com/office/drawing/2014/main" id="{F2ED237B-FF95-4999-863D-56C9F68D4DE5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93" name="Text Box 3">
          <a:extLst>
            <a:ext uri="{FF2B5EF4-FFF2-40B4-BE49-F238E27FC236}">
              <a16:creationId xmlns:a16="http://schemas.microsoft.com/office/drawing/2014/main" id="{C4A51FC9-2D93-48AF-AE83-7491AD3783C8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94" name="Text Box 3">
          <a:extLst>
            <a:ext uri="{FF2B5EF4-FFF2-40B4-BE49-F238E27FC236}">
              <a16:creationId xmlns:a16="http://schemas.microsoft.com/office/drawing/2014/main" id="{9E851EAA-6B41-4907-8714-DE45B0A8FF2A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95" name="Text Box 3">
          <a:extLst>
            <a:ext uri="{FF2B5EF4-FFF2-40B4-BE49-F238E27FC236}">
              <a16:creationId xmlns:a16="http://schemas.microsoft.com/office/drawing/2014/main" id="{848EC957-0644-4976-A22F-29C127541B36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96" name="Text Box 3">
          <a:extLst>
            <a:ext uri="{FF2B5EF4-FFF2-40B4-BE49-F238E27FC236}">
              <a16:creationId xmlns:a16="http://schemas.microsoft.com/office/drawing/2014/main" id="{C6022EE9-C91F-4E17-822E-E31AF06AF4C0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97" name="Text Box 3">
          <a:extLst>
            <a:ext uri="{FF2B5EF4-FFF2-40B4-BE49-F238E27FC236}">
              <a16:creationId xmlns:a16="http://schemas.microsoft.com/office/drawing/2014/main" id="{CF05937F-E45D-44E4-8AD9-A894313F9C6F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098" name="Text Box 3">
          <a:extLst>
            <a:ext uri="{FF2B5EF4-FFF2-40B4-BE49-F238E27FC236}">
              <a16:creationId xmlns:a16="http://schemas.microsoft.com/office/drawing/2014/main" id="{FA29EC9F-62A5-4B4B-8C02-95037146481C}"/>
            </a:ext>
          </a:extLst>
        </xdr:cNvPr>
        <xdr:cNvSpPr txBox="1">
          <a:spLocks noChangeArrowheads="1"/>
        </xdr:cNvSpPr>
      </xdr:nvSpPr>
      <xdr:spPr bwMode="auto">
        <a:xfrm>
          <a:off x="479107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099" name="Text Box 3">
          <a:extLst>
            <a:ext uri="{FF2B5EF4-FFF2-40B4-BE49-F238E27FC236}">
              <a16:creationId xmlns:a16="http://schemas.microsoft.com/office/drawing/2014/main" id="{0471CB48-ECB9-4791-8D75-ACDF955DBD4E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00" name="Text Box 3">
          <a:extLst>
            <a:ext uri="{FF2B5EF4-FFF2-40B4-BE49-F238E27FC236}">
              <a16:creationId xmlns:a16="http://schemas.microsoft.com/office/drawing/2014/main" id="{6A723D71-7D00-43C8-AE7B-F95532CF610A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01" name="Text Box 3">
          <a:extLst>
            <a:ext uri="{FF2B5EF4-FFF2-40B4-BE49-F238E27FC236}">
              <a16:creationId xmlns:a16="http://schemas.microsoft.com/office/drawing/2014/main" id="{724BE87C-F192-4BD1-BEC4-75B31FAB0A3F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02" name="Text Box 3">
          <a:extLst>
            <a:ext uri="{FF2B5EF4-FFF2-40B4-BE49-F238E27FC236}">
              <a16:creationId xmlns:a16="http://schemas.microsoft.com/office/drawing/2014/main" id="{4C400B69-8FE5-4642-964C-3D2C9CA4751B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03" name="Text Box 3">
          <a:extLst>
            <a:ext uri="{FF2B5EF4-FFF2-40B4-BE49-F238E27FC236}">
              <a16:creationId xmlns:a16="http://schemas.microsoft.com/office/drawing/2014/main" id="{151F55A6-0218-443D-8A12-6A10DF2777A0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04" name="Text Box 3">
          <a:extLst>
            <a:ext uri="{FF2B5EF4-FFF2-40B4-BE49-F238E27FC236}">
              <a16:creationId xmlns:a16="http://schemas.microsoft.com/office/drawing/2014/main" id="{34BDAB3B-5054-464A-B555-112AB8052D87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05" name="Text Box 3">
          <a:extLst>
            <a:ext uri="{FF2B5EF4-FFF2-40B4-BE49-F238E27FC236}">
              <a16:creationId xmlns:a16="http://schemas.microsoft.com/office/drawing/2014/main" id="{5CA817F9-1233-449F-8946-AB3CA5EF7595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06" name="Text Box 3">
          <a:extLst>
            <a:ext uri="{FF2B5EF4-FFF2-40B4-BE49-F238E27FC236}">
              <a16:creationId xmlns:a16="http://schemas.microsoft.com/office/drawing/2014/main" id="{1730213B-4D8A-4301-8E46-B178298B3C54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07" name="Text Box 3">
          <a:extLst>
            <a:ext uri="{FF2B5EF4-FFF2-40B4-BE49-F238E27FC236}">
              <a16:creationId xmlns:a16="http://schemas.microsoft.com/office/drawing/2014/main" id="{7E0B7CF4-206B-409B-AFB0-91C7C5AD6203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08" name="Text Box 3">
          <a:extLst>
            <a:ext uri="{FF2B5EF4-FFF2-40B4-BE49-F238E27FC236}">
              <a16:creationId xmlns:a16="http://schemas.microsoft.com/office/drawing/2014/main" id="{2BAE0ECE-7A65-4258-A446-034FF1221649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09" name="Text Box 3">
          <a:extLst>
            <a:ext uri="{FF2B5EF4-FFF2-40B4-BE49-F238E27FC236}">
              <a16:creationId xmlns:a16="http://schemas.microsoft.com/office/drawing/2014/main" id="{5BEDAEC2-BA73-4FE6-B4F0-0D3B491EF93D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10" name="Text Box 3">
          <a:extLst>
            <a:ext uri="{FF2B5EF4-FFF2-40B4-BE49-F238E27FC236}">
              <a16:creationId xmlns:a16="http://schemas.microsoft.com/office/drawing/2014/main" id="{16F083EB-5150-4889-8EBB-2FE72B30AFD1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11" name="Text Box 3">
          <a:extLst>
            <a:ext uri="{FF2B5EF4-FFF2-40B4-BE49-F238E27FC236}">
              <a16:creationId xmlns:a16="http://schemas.microsoft.com/office/drawing/2014/main" id="{86D0A8B9-5111-4A99-BC83-31B834F6249F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12" name="Text Box 3">
          <a:extLst>
            <a:ext uri="{FF2B5EF4-FFF2-40B4-BE49-F238E27FC236}">
              <a16:creationId xmlns:a16="http://schemas.microsoft.com/office/drawing/2014/main" id="{BA3D3809-095D-4553-B522-7B3B0CDAE75F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13" name="Text Box 3">
          <a:extLst>
            <a:ext uri="{FF2B5EF4-FFF2-40B4-BE49-F238E27FC236}">
              <a16:creationId xmlns:a16="http://schemas.microsoft.com/office/drawing/2014/main" id="{B9A481C2-3F85-4BC6-8AA9-3DF8142DB2A5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14" name="Text Box 3">
          <a:extLst>
            <a:ext uri="{FF2B5EF4-FFF2-40B4-BE49-F238E27FC236}">
              <a16:creationId xmlns:a16="http://schemas.microsoft.com/office/drawing/2014/main" id="{41E0171E-FEEC-4308-88F3-0FD10F5A0315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15" name="Text Box 3">
          <a:extLst>
            <a:ext uri="{FF2B5EF4-FFF2-40B4-BE49-F238E27FC236}">
              <a16:creationId xmlns:a16="http://schemas.microsoft.com/office/drawing/2014/main" id="{4B83F314-718A-45AC-9A88-6FC94E1AC1FC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16" name="Text Box 3">
          <a:extLst>
            <a:ext uri="{FF2B5EF4-FFF2-40B4-BE49-F238E27FC236}">
              <a16:creationId xmlns:a16="http://schemas.microsoft.com/office/drawing/2014/main" id="{F4D3F4BF-96EF-4DFB-AF3C-C51FF4ECE45A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17" name="Text Box 3">
          <a:extLst>
            <a:ext uri="{FF2B5EF4-FFF2-40B4-BE49-F238E27FC236}">
              <a16:creationId xmlns:a16="http://schemas.microsoft.com/office/drawing/2014/main" id="{88BD7B5F-11A5-44D6-B549-25B8A3170363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18" name="Text Box 3">
          <a:extLst>
            <a:ext uri="{FF2B5EF4-FFF2-40B4-BE49-F238E27FC236}">
              <a16:creationId xmlns:a16="http://schemas.microsoft.com/office/drawing/2014/main" id="{EB29FB68-122D-4824-94D9-396F43DE85B5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19" name="Text Box 3">
          <a:extLst>
            <a:ext uri="{FF2B5EF4-FFF2-40B4-BE49-F238E27FC236}">
              <a16:creationId xmlns:a16="http://schemas.microsoft.com/office/drawing/2014/main" id="{80DFC475-DD7F-417C-8B29-C94BADE9A223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20" name="Text Box 3">
          <a:extLst>
            <a:ext uri="{FF2B5EF4-FFF2-40B4-BE49-F238E27FC236}">
              <a16:creationId xmlns:a16="http://schemas.microsoft.com/office/drawing/2014/main" id="{88053712-7050-400C-87C9-F42212BA7828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21" name="Text Box 3">
          <a:extLst>
            <a:ext uri="{FF2B5EF4-FFF2-40B4-BE49-F238E27FC236}">
              <a16:creationId xmlns:a16="http://schemas.microsoft.com/office/drawing/2014/main" id="{0BF555CE-9AAD-4E82-B009-0EE5AB10A845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22" name="Text Box 3">
          <a:extLst>
            <a:ext uri="{FF2B5EF4-FFF2-40B4-BE49-F238E27FC236}">
              <a16:creationId xmlns:a16="http://schemas.microsoft.com/office/drawing/2014/main" id="{275066DE-44F2-4F7B-8A57-142E2AE19679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23" name="Text Box 3">
          <a:extLst>
            <a:ext uri="{FF2B5EF4-FFF2-40B4-BE49-F238E27FC236}">
              <a16:creationId xmlns:a16="http://schemas.microsoft.com/office/drawing/2014/main" id="{7B69D1A2-9E94-4763-8F60-C5B7DB00B0EA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24" name="Text Box 3">
          <a:extLst>
            <a:ext uri="{FF2B5EF4-FFF2-40B4-BE49-F238E27FC236}">
              <a16:creationId xmlns:a16="http://schemas.microsoft.com/office/drawing/2014/main" id="{F5A038C0-2A18-4650-98CB-C928F0DFFF3D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25" name="Text Box 3">
          <a:extLst>
            <a:ext uri="{FF2B5EF4-FFF2-40B4-BE49-F238E27FC236}">
              <a16:creationId xmlns:a16="http://schemas.microsoft.com/office/drawing/2014/main" id="{0E8C173D-8F76-42E1-9693-35EE1F86DF19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26" name="Text Box 3">
          <a:extLst>
            <a:ext uri="{FF2B5EF4-FFF2-40B4-BE49-F238E27FC236}">
              <a16:creationId xmlns:a16="http://schemas.microsoft.com/office/drawing/2014/main" id="{D6AD8712-7DEB-4EC5-9DB3-827D16BC537A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27" name="Text Box 3">
          <a:extLst>
            <a:ext uri="{FF2B5EF4-FFF2-40B4-BE49-F238E27FC236}">
              <a16:creationId xmlns:a16="http://schemas.microsoft.com/office/drawing/2014/main" id="{896CE9E0-4F36-4242-AF6A-ADB72048545B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28" name="Text Box 3">
          <a:extLst>
            <a:ext uri="{FF2B5EF4-FFF2-40B4-BE49-F238E27FC236}">
              <a16:creationId xmlns:a16="http://schemas.microsoft.com/office/drawing/2014/main" id="{D78A5C44-E40B-4C9C-AFF8-39677D22A4E3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29" name="Text Box 3">
          <a:extLst>
            <a:ext uri="{FF2B5EF4-FFF2-40B4-BE49-F238E27FC236}">
              <a16:creationId xmlns:a16="http://schemas.microsoft.com/office/drawing/2014/main" id="{2EE313D5-68B2-47A0-B78C-61C5BFA0A24D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30" name="Text Box 3">
          <a:extLst>
            <a:ext uri="{FF2B5EF4-FFF2-40B4-BE49-F238E27FC236}">
              <a16:creationId xmlns:a16="http://schemas.microsoft.com/office/drawing/2014/main" id="{9FF98F5F-EF20-44A7-B4EC-4247E4079FCD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31" name="Text Box 3">
          <a:extLst>
            <a:ext uri="{FF2B5EF4-FFF2-40B4-BE49-F238E27FC236}">
              <a16:creationId xmlns:a16="http://schemas.microsoft.com/office/drawing/2014/main" id="{DBEBF05A-8972-412E-8A56-92B5C7E6414C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32" name="Text Box 3">
          <a:extLst>
            <a:ext uri="{FF2B5EF4-FFF2-40B4-BE49-F238E27FC236}">
              <a16:creationId xmlns:a16="http://schemas.microsoft.com/office/drawing/2014/main" id="{20E8BCF2-8051-47DA-9F63-515FAD6E8A6B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33" name="Text Box 3">
          <a:extLst>
            <a:ext uri="{FF2B5EF4-FFF2-40B4-BE49-F238E27FC236}">
              <a16:creationId xmlns:a16="http://schemas.microsoft.com/office/drawing/2014/main" id="{4E87BB3F-C925-4AE8-9409-04D003CE2725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34" name="Text Box 3">
          <a:extLst>
            <a:ext uri="{FF2B5EF4-FFF2-40B4-BE49-F238E27FC236}">
              <a16:creationId xmlns:a16="http://schemas.microsoft.com/office/drawing/2014/main" id="{95EC5732-BCB5-429D-AD0A-6FCBC59D5DC4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35" name="Text Box 3">
          <a:extLst>
            <a:ext uri="{FF2B5EF4-FFF2-40B4-BE49-F238E27FC236}">
              <a16:creationId xmlns:a16="http://schemas.microsoft.com/office/drawing/2014/main" id="{2639D7A5-0A60-4EE1-A541-C7A21AC1B386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36" name="Text Box 3">
          <a:extLst>
            <a:ext uri="{FF2B5EF4-FFF2-40B4-BE49-F238E27FC236}">
              <a16:creationId xmlns:a16="http://schemas.microsoft.com/office/drawing/2014/main" id="{4EEBE194-7B66-4CA9-B01E-93DD56E5182A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37" name="Text Box 3">
          <a:extLst>
            <a:ext uri="{FF2B5EF4-FFF2-40B4-BE49-F238E27FC236}">
              <a16:creationId xmlns:a16="http://schemas.microsoft.com/office/drawing/2014/main" id="{ABC92BF3-29C9-4BF1-B277-E2138FACBBFD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38" name="Text Box 3">
          <a:extLst>
            <a:ext uri="{FF2B5EF4-FFF2-40B4-BE49-F238E27FC236}">
              <a16:creationId xmlns:a16="http://schemas.microsoft.com/office/drawing/2014/main" id="{089CA9D5-1971-4548-9499-05FDAAD1FFDA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39" name="Text Box 3">
          <a:extLst>
            <a:ext uri="{FF2B5EF4-FFF2-40B4-BE49-F238E27FC236}">
              <a16:creationId xmlns:a16="http://schemas.microsoft.com/office/drawing/2014/main" id="{CA782D52-2D3B-412D-A007-BD29AF786CF5}"/>
            </a:ext>
          </a:extLst>
        </xdr:cNvPr>
        <xdr:cNvSpPr txBox="1">
          <a:spLocks noChangeArrowheads="1"/>
        </xdr:cNvSpPr>
      </xdr:nvSpPr>
      <xdr:spPr bwMode="auto">
        <a:xfrm>
          <a:off x="479107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40" name="Text Box 3">
          <a:extLst>
            <a:ext uri="{FF2B5EF4-FFF2-40B4-BE49-F238E27FC236}">
              <a16:creationId xmlns:a16="http://schemas.microsoft.com/office/drawing/2014/main" id="{0F72A530-1B83-404E-B8DC-0BB5AAC8645D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41" name="Text Box 3">
          <a:extLst>
            <a:ext uri="{FF2B5EF4-FFF2-40B4-BE49-F238E27FC236}">
              <a16:creationId xmlns:a16="http://schemas.microsoft.com/office/drawing/2014/main" id="{765D0CB0-1B4E-4392-8B67-1C0BF22A59EE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42" name="Text Box 3">
          <a:extLst>
            <a:ext uri="{FF2B5EF4-FFF2-40B4-BE49-F238E27FC236}">
              <a16:creationId xmlns:a16="http://schemas.microsoft.com/office/drawing/2014/main" id="{ADCE851A-F271-425D-9940-A8AE29222F16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43" name="Text Box 3">
          <a:extLst>
            <a:ext uri="{FF2B5EF4-FFF2-40B4-BE49-F238E27FC236}">
              <a16:creationId xmlns:a16="http://schemas.microsoft.com/office/drawing/2014/main" id="{18164140-19F9-4215-BDAD-420E74BA9F7C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44" name="Text Box 3">
          <a:extLst>
            <a:ext uri="{FF2B5EF4-FFF2-40B4-BE49-F238E27FC236}">
              <a16:creationId xmlns:a16="http://schemas.microsoft.com/office/drawing/2014/main" id="{0C4D2E22-1318-443D-8BBF-461429750F81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45" name="Text Box 3">
          <a:extLst>
            <a:ext uri="{FF2B5EF4-FFF2-40B4-BE49-F238E27FC236}">
              <a16:creationId xmlns:a16="http://schemas.microsoft.com/office/drawing/2014/main" id="{1C39E650-80F5-4FEE-9BF0-C72192496263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46" name="Text Box 3">
          <a:extLst>
            <a:ext uri="{FF2B5EF4-FFF2-40B4-BE49-F238E27FC236}">
              <a16:creationId xmlns:a16="http://schemas.microsoft.com/office/drawing/2014/main" id="{6C7B8E5D-1CAE-44F0-962B-40C8FA69E00F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47" name="Text Box 3">
          <a:extLst>
            <a:ext uri="{FF2B5EF4-FFF2-40B4-BE49-F238E27FC236}">
              <a16:creationId xmlns:a16="http://schemas.microsoft.com/office/drawing/2014/main" id="{357CB36F-BC54-4594-86E7-F5DA693E1828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48" name="Text Box 3">
          <a:extLst>
            <a:ext uri="{FF2B5EF4-FFF2-40B4-BE49-F238E27FC236}">
              <a16:creationId xmlns:a16="http://schemas.microsoft.com/office/drawing/2014/main" id="{0CF54E64-9DC9-40A1-B17A-8F5D5CD9EE74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49" name="Text Box 3">
          <a:extLst>
            <a:ext uri="{FF2B5EF4-FFF2-40B4-BE49-F238E27FC236}">
              <a16:creationId xmlns:a16="http://schemas.microsoft.com/office/drawing/2014/main" id="{B761FFAB-B7DC-4AB1-8CDE-0CF606E6C305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50" name="Text Box 3">
          <a:extLst>
            <a:ext uri="{FF2B5EF4-FFF2-40B4-BE49-F238E27FC236}">
              <a16:creationId xmlns:a16="http://schemas.microsoft.com/office/drawing/2014/main" id="{95D7E04C-43AC-4BCD-B0E9-B66C51F4FE40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51" name="Text Box 3">
          <a:extLst>
            <a:ext uri="{FF2B5EF4-FFF2-40B4-BE49-F238E27FC236}">
              <a16:creationId xmlns:a16="http://schemas.microsoft.com/office/drawing/2014/main" id="{E7ABF0BB-73A9-4ED4-ADD7-000E781E5AF5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52" name="Text Box 3">
          <a:extLst>
            <a:ext uri="{FF2B5EF4-FFF2-40B4-BE49-F238E27FC236}">
              <a16:creationId xmlns:a16="http://schemas.microsoft.com/office/drawing/2014/main" id="{3731ACEF-C365-4EDC-B98F-8E34FF24918C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53" name="Text Box 3">
          <a:extLst>
            <a:ext uri="{FF2B5EF4-FFF2-40B4-BE49-F238E27FC236}">
              <a16:creationId xmlns:a16="http://schemas.microsoft.com/office/drawing/2014/main" id="{C206CC3A-E69F-4E7F-A0CD-4C10D18D7547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54" name="Text Box 3">
          <a:extLst>
            <a:ext uri="{FF2B5EF4-FFF2-40B4-BE49-F238E27FC236}">
              <a16:creationId xmlns:a16="http://schemas.microsoft.com/office/drawing/2014/main" id="{9409ED03-9E62-43E8-AF21-27288CA9BFD3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55" name="Text Box 3">
          <a:extLst>
            <a:ext uri="{FF2B5EF4-FFF2-40B4-BE49-F238E27FC236}">
              <a16:creationId xmlns:a16="http://schemas.microsoft.com/office/drawing/2014/main" id="{B858CD57-7EB0-4A1D-9654-57A53FA4C84F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56" name="Text Box 3">
          <a:extLst>
            <a:ext uri="{FF2B5EF4-FFF2-40B4-BE49-F238E27FC236}">
              <a16:creationId xmlns:a16="http://schemas.microsoft.com/office/drawing/2014/main" id="{218BDD98-94BC-4D4C-8232-7459E809E1BA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57" name="Text Box 3">
          <a:extLst>
            <a:ext uri="{FF2B5EF4-FFF2-40B4-BE49-F238E27FC236}">
              <a16:creationId xmlns:a16="http://schemas.microsoft.com/office/drawing/2014/main" id="{8F9BE666-F69E-4E8D-A687-B6D52F9524E1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58" name="Text Box 3">
          <a:extLst>
            <a:ext uri="{FF2B5EF4-FFF2-40B4-BE49-F238E27FC236}">
              <a16:creationId xmlns:a16="http://schemas.microsoft.com/office/drawing/2014/main" id="{3E6E6DB5-D0B3-4E8C-9D91-E4FE3F3E4D17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59" name="Text Box 3">
          <a:extLst>
            <a:ext uri="{FF2B5EF4-FFF2-40B4-BE49-F238E27FC236}">
              <a16:creationId xmlns:a16="http://schemas.microsoft.com/office/drawing/2014/main" id="{1C94530A-3055-4881-87A1-C2A25FB21347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60" name="Text Box 3">
          <a:extLst>
            <a:ext uri="{FF2B5EF4-FFF2-40B4-BE49-F238E27FC236}">
              <a16:creationId xmlns:a16="http://schemas.microsoft.com/office/drawing/2014/main" id="{5550E081-F337-4E2D-80AF-7BEAB592B9BD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61" name="Text Box 3">
          <a:extLst>
            <a:ext uri="{FF2B5EF4-FFF2-40B4-BE49-F238E27FC236}">
              <a16:creationId xmlns:a16="http://schemas.microsoft.com/office/drawing/2014/main" id="{55FF60DC-624E-40EA-9060-6229E2229465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62" name="Text Box 3">
          <a:extLst>
            <a:ext uri="{FF2B5EF4-FFF2-40B4-BE49-F238E27FC236}">
              <a16:creationId xmlns:a16="http://schemas.microsoft.com/office/drawing/2014/main" id="{CE7765AA-41F7-43B0-80FD-1CBBDC4629CE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63" name="Text Box 3">
          <a:extLst>
            <a:ext uri="{FF2B5EF4-FFF2-40B4-BE49-F238E27FC236}">
              <a16:creationId xmlns:a16="http://schemas.microsoft.com/office/drawing/2014/main" id="{C85ED5D5-7BBD-4F58-B88F-B38825575462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64" name="Text Box 3">
          <a:extLst>
            <a:ext uri="{FF2B5EF4-FFF2-40B4-BE49-F238E27FC236}">
              <a16:creationId xmlns:a16="http://schemas.microsoft.com/office/drawing/2014/main" id="{3FAF821C-830E-43ED-A981-C8A1CEB17B32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65" name="Text Box 3">
          <a:extLst>
            <a:ext uri="{FF2B5EF4-FFF2-40B4-BE49-F238E27FC236}">
              <a16:creationId xmlns:a16="http://schemas.microsoft.com/office/drawing/2014/main" id="{719DE217-A460-4314-BA85-DE5F10868969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66" name="Text Box 3">
          <a:extLst>
            <a:ext uri="{FF2B5EF4-FFF2-40B4-BE49-F238E27FC236}">
              <a16:creationId xmlns:a16="http://schemas.microsoft.com/office/drawing/2014/main" id="{4B96A4A6-B208-4B01-8140-43FC8323D20F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67" name="Text Box 3">
          <a:extLst>
            <a:ext uri="{FF2B5EF4-FFF2-40B4-BE49-F238E27FC236}">
              <a16:creationId xmlns:a16="http://schemas.microsoft.com/office/drawing/2014/main" id="{D4174B18-1BE3-4728-8040-F545E3F942C4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68" name="Text Box 3">
          <a:extLst>
            <a:ext uri="{FF2B5EF4-FFF2-40B4-BE49-F238E27FC236}">
              <a16:creationId xmlns:a16="http://schemas.microsoft.com/office/drawing/2014/main" id="{CEFBC284-0BBE-460C-8EF8-6F2F2438D42C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69" name="Text Box 3">
          <a:extLst>
            <a:ext uri="{FF2B5EF4-FFF2-40B4-BE49-F238E27FC236}">
              <a16:creationId xmlns:a16="http://schemas.microsoft.com/office/drawing/2014/main" id="{3818AFA9-3A0A-4E96-838E-57C44CF50671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70" name="Text Box 3">
          <a:extLst>
            <a:ext uri="{FF2B5EF4-FFF2-40B4-BE49-F238E27FC236}">
              <a16:creationId xmlns:a16="http://schemas.microsoft.com/office/drawing/2014/main" id="{94547106-A77F-4DD7-9185-C8E6EC60658B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71" name="Text Box 3">
          <a:extLst>
            <a:ext uri="{FF2B5EF4-FFF2-40B4-BE49-F238E27FC236}">
              <a16:creationId xmlns:a16="http://schemas.microsoft.com/office/drawing/2014/main" id="{8F72DFE9-ED18-40E6-B0CA-4FC9F59CB5D2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72" name="Text Box 3">
          <a:extLst>
            <a:ext uri="{FF2B5EF4-FFF2-40B4-BE49-F238E27FC236}">
              <a16:creationId xmlns:a16="http://schemas.microsoft.com/office/drawing/2014/main" id="{9D94BF65-996E-4AC4-ACE9-DC8D6E3D9676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73" name="Text Box 3">
          <a:extLst>
            <a:ext uri="{FF2B5EF4-FFF2-40B4-BE49-F238E27FC236}">
              <a16:creationId xmlns:a16="http://schemas.microsoft.com/office/drawing/2014/main" id="{3EED912C-32C5-4AC4-B705-C7D9E87B6F51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74" name="Text Box 3">
          <a:extLst>
            <a:ext uri="{FF2B5EF4-FFF2-40B4-BE49-F238E27FC236}">
              <a16:creationId xmlns:a16="http://schemas.microsoft.com/office/drawing/2014/main" id="{0120AE2A-9F6B-4EDD-9F93-B821A6AC9441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75" name="Text Box 3">
          <a:extLst>
            <a:ext uri="{FF2B5EF4-FFF2-40B4-BE49-F238E27FC236}">
              <a16:creationId xmlns:a16="http://schemas.microsoft.com/office/drawing/2014/main" id="{0A84AD44-A7C4-4F55-BDC2-6F06035CB536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76" name="Text Box 3">
          <a:extLst>
            <a:ext uri="{FF2B5EF4-FFF2-40B4-BE49-F238E27FC236}">
              <a16:creationId xmlns:a16="http://schemas.microsoft.com/office/drawing/2014/main" id="{B0F972D1-30EB-42C5-A88B-C22D5696E85A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77" name="Text Box 3">
          <a:extLst>
            <a:ext uri="{FF2B5EF4-FFF2-40B4-BE49-F238E27FC236}">
              <a16:creationId xmlns:a16="http://schemas.microsoft.com/office/drawing/2014/main" id="{197A27AD-D07E-455F-BB1A-F7922FF23825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78" name="Text Box 3">
          <a:extLst>
            <a:ext uri="{FF2B5EF4-FFF2-40B4-BE49-F238E27FC236}">
              <a16:creationId xmlns:a16="http://schemas.microsoft.com/office/drawing/2014/main" id="{6AAF9361-2574-4319-AB86-2E2718F0C068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79" name="Text Box 3">
          <a:extLst>
            <a:ext uri="{FF2B5EF4-FFF2-40B4-BE49-F238E27FC236}">
              <a16:creationId xmlns:a16="http://schemas.microsoft.com/office/drawing/2014/main" id="{34A92EC1-6B36-45B1-9871-29326FA4628B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76200</xdr:colOff>
      <xdr:row>176</xdr:row>
      <xdr:rowOff>38100</xdr:rowOff>
    </xdr:to>
    <xdr:sp macro="" textlink="">
      <xdr:nvSpPr>
        <xdr:cNvPr id="16155180" name="Text Box 3">
          <a:extLst>
            <a:ext uri="{FF2B5EF4-FFF2-40B4-BE49-F238E27FC236}">
              <a16:creationId xmlns:a16="http://schemas.microsoft.com/office/drawing/2014/main" id="{9FD8551B-293D-4A90-883E-FC5A1E5E55E6}"/>
            </a:ext>
          </a:extLst>
        </xdr:cNvPr>
        <xdr:cNvSpPr txBox="1">
          <a:spLocks noChangeArrowheads="1"/>
        </xdr:cNvSpPr>
      </xdr:nvSpPr>
      <xdr:spPr bwMode="auto">
        <a:xfrm>
          <a:off x="5562600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81" name="Text Box 3">
          <a:extLst>
            <a:ext uri="{FF2B5EF4-FFF2-40B4-BE49-F238E27FC236}">
              <a16:creationId xmlns:a16="http://schemas.microsoft.com/office/drawing/2014/main" id="{E6627687-053B-4110-8BDE-0BF9A6B2AF85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82" name="Text Box 3">
          <a:extLst>
            <a:ext uri="{FF2B5EF4-FFF2-40B4-BE49-F238E27FC236}">
              <a16:creationId xmlns:a16="http://schemas.microsoft.com/office/drawing/2014/main" id="{CF3FCA91-FEE1-4A6B-89BC-95428A39AC12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83" name="Text Box 3">
          <a:extLst>
            <a:ext uri="{FF2B5EF4-FFF2-40B4-BE49-F238E27FC236}">
              <a16:creationId xmlns:a16="http://schemas.microsoft.com/office/drawing/2014/main" id="{C8107B74-902E-4D30-8486-8CCEB11E59A0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84" name="Text Box 3">
          <a:extLst>
            <a:ext uri="{FF2B5EF4-FFF2-40B4-BE49-F238E27FC236}">
              <a16:creationId xmlns:a16="http://schemas.microsoft.com/office/drawing/2014/main" id="{B1B6B44A-41B5-4945-8E68-80541826B248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85" name="Text Box 3">
          <a:extLst>
            <a:ext uri="{FF2B5EF4-FFF2-40B4-BE49-F238E27FC236}">
              <a16:creationId xmlns:a16="http://schemas.microsoft.com/office/drawing/2014/main" id="{904EE000-BD95-4006-9505-874680A5E347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86" name="Text Box 3">
          <a:extLst>
            <a:ext uri="{FF2B5EF4-FFF2-40B4-BE49-F238E27FC236}">
              <a16:creationId xmlns:a16="http://schemas.microsoft.com/office/drawing/2014/main" id="{31262C52-631F-4E62-9749-855171E527AF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87" name="Text Box 3">
          <a:extLst>
            <a:ext uri="{FF2B5EF4-FFF2-40B4-BE49-F238E27FC236}">
              <a16:creationId xmlns:a16="http://schemas.microsoft.com/office/drawing/2014/main" id="{EB71B93B-D839-44E7-B8F6-322BDB8F4E00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88" name="Text Box 3">
          <a:extLst>
            <a:ext uri="{FF2B5EF4-FFF2-40B4-BE49-F238E27FC236}">
              <a16:creationId xmlns:a16="http://schemas.microsoft.com/office/drawing/2014/main" id="{A2887571-1643-42E0-A8C0-78D6490C4169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89" name="Text Box 3">
          <a:extLst>
            <a:ext uri="{FF2B5EF4-FFF2-40B4-BE49-F238E27FC236}">
              <a16:creationId xmlns:a16="http://schemas.microsoft.com/office/drawing/2014/main" id="{1281DEC2-36CC-413B-9E78-22EF538E7E2A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90" name="Text Box 3">
          <a:extLst>
            <a:ext uri="{FF2B5EF4-FFF2-40B4-BE49-F238E27FC236}">
              <a16:creationId xmlns:a16="http://schemas.microsoft.com/office/drawing/2014/main" id="{37F23565-D7A9-4C1B-A236-F7695722F1FD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91" name="Text Box 3">
          <a:extLst>
            <a:ext uri="{FF2B5EF4-FFF2-40B4-BE49-F238E27FC236}">
              <a16:creationId xmlns:a16="http://schemas.microsoft.com/office/drawing/2014/main" id="{F701ECA9-F429-4823-9A70-8EE0113274B9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92" name="Text Box 3">
          <a:extLst>
            <a:ext uri="{FF2B5EF4-FFF2-40B4-BE49-F238E27FC236}">
              <a16:creationId xmlns:a16="http://schemas.microsoft.com/office/drawing/2014/main" id="{B68E7A32-2F3B-43A5-9A5A-B40674153BF1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93" name="Text Box 3">
          <a:extLst>
            <a:ext uri="{FF2B5EF4-FFF2-40B4-BE49-F238E27FC236}">
              <a16:creationId xmlns:a16="http://schemas.microsoft.com/office/drawing/2014/main" id="{AAA7FDC0-E539-42F7-BC44-4574846C9F69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94" name="Text Box 3">
          <a:extLst>
            <a:ext uri="{FF2B5EF4-FFF2-40B4-BE49-F238E27FC236}">
              <a16:creationId xmlns:a16="http://schemas.microsoft.com/office/drawing/2014/main" id="{3259A3F1-0695-444B-BAA5-E1D787DAB368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95" name="Text Box 3">
          <a:extLst>
            <a:ext uri="{FF2B5EF4-FFF2-40B4-BE49-F238E27FC236}">
              <a16:creationId xmlns:a16="http://schemas.microsoft.com/office/drawing/2014/main" id="{F66CFB0D-0264-4F8B-AB50-71BAE8481C86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96" name="Text Box 3">
          <a:extLst>
            <a:ext uri="{FF2B5EF4-FFF2-40B4-BE49-F238E27FC236}">
              <a16:creationId xmlns:a16="http://schemas.microsoft.com/office/drawing/2014/main" id="{7C688FE8-82FA-44C4-A036-70C5E2666193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97" name="Text Box 3">
          <a:extLst>
            <a:ext uri="{FF2B5EF4-FFF2-40B4-BE49-F238E27FC236}">
              <a16:creationId xmlns:a16="http://schemas.microsoft.com/office/drawing/2014/main" id="{B8C947A6-C53B-4930-A825-53B68BC5EBCB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98" name="Text Box 3">
          <a:extLst>
            <a:ext uri="{FF2B5EF4-FFF2-40B4-BE49-F238E27FC236}">
              <a16:creationId xmlns:a16="http://schemas.microsoft.com/office/drawing/2014/main" id="{8FD61C6E-C595-4222-A3AE-3D9F0744BFFB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199" name="Text Box 3">
          <a:extLst>
            <a:ext uri="{FF2B5EF4-FFF2-40B4-BE49-F238E27FC236}">
              <a16:creationId xmlns:a16="http://schemas.microsoft.com/office/drawing/2014/main" id="{D8659FF0-921A-443C-A31D-9321051D6F8C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200" name="Text Box 3">
          <a:extLst>
            <a:ext uri="{FF2B5EF4-FFF2-40B4-BE49-F238E27FC236}">
              <a16:creationId xmlns:a16="http://schemas.microsoft.com/office/drawing/2014/main" id="{056093CC-958B-4D9B-99A6-4B06DE323809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201" name="Text Box 3">
          <a:extLst>
            <a:ext uri="{FF2B5EF4-FFF2-40B4-BE49-F238E27FC236}">
              <a16:creationId xmlns:a16="http://schemas.microsoft.com/office/drawing/2014/main" id="{79BEE75A-AA4C-4496-971D-61BB108D09A3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202" name="Text Box 3">
          <a:extLst>
            <a:ext uri="{FF2B5EF4-FFF2-40B4-BE49-F238E27FC236}">
              <a16:creationId xmlns:a16="http://schemas.microsoft.com/office/drawing/2014/main" id="{AAD26E50-FD28-4346-83B1-688B9F7B2F52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203" name="Text Box 3">
          <a:extLst>
            <a:ext uri="{FF2B5EF4-FFF2-40B4-BE49-F238E27FC236}">
              <a16:creationId xmlns:a16="http://schemas.microsoft.com/office/drawing/2014/main" id="{634B8371-5466-4C00-948B-841FA2B6AD1C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204" name="Text Box 3">
          <a:extLst>
            <a:ext uri="{FF2B5EF4-FFF2-40B4-BE49-F238E27FC236}">
              <a16:creationId xmlns:a16="http://schemas.microsoft.com/office/drawing/2014/main" id="{F670CCD1-0A06-4429-A67E-8A6FD8250986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205" name="Text Box 3">
          <a:extLst>
            <a:ext uri="{FF2B5EF4-FFF2-40B4-BE49-F238E27FC236}">
              <a16:creationId xmlns:a16="http://schemas.microsoft.com/office/drawing/2014/main" id="{1C62D935-FD74-4D7A-8C28-8A86195EFAE7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206" name="Text Box 3">
          <a:extLst>
            <a:ext uri="{FF2B5EF4-FFF2-40B4-BE49-F238E27FC236}">
              <a16:creationId xmlns:a16="http://schemas.microsoft.com/office/drawing/2014/main" id="{BA937F6D-321E-48A8-990D-2BCE43A24560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207" name="Text Box 3">
          <a:extLst>
            <a:ext uri="{FF2B5EF4-FFF2-40B4-BE49-F238E27FC236}">
              <a16:creationId xmlns:a16="http://schemas.microsoft.com/office/drawing/2014/main" id="{7794D4E9-516B-44EA-9AB5-CEEF3D57AF31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208" name="Text Box 3">
          <a:extLst>
            <a:ext uri="{FF2B5EF4-FFF2-40B4-BE49-F238E27FC236}">
              <a16:creationId xmlns:a16="http://schemas.microsoft.com/office/drawing/2014/main" id="{4D94F365-3B18-4580-930F-71EFE860863E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209" name="Text Box 3">
          <a:extLst>
            <a:ext uri="{FF2B5EF4-FFF2-40B4-BE49-F238E27FC236}">
              <a16:creationId xmlns:a16="http://schemas.microsoft.com/office/drawing/2014/main" id="{369B39DB-4706-46B7-A7AB-A69A509388E9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210" name="Text Box 3">
          <a:extLst>
            <a:ext uri="{FF2B5EF4-FFF2-40B4-BE49-F238E27FC236}">
              <a16:creationId xmlns:a16="http://schemas.microsoft.com/office/drawing/2014/main" id="{1DFEA7DD-289C-412E-9777-D32654D34633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211" name="Text Box 3">
          <a:extLst>
            <a:ext uri="{FF2B5EF4-FFF2-40B4-BE49-F238E27FC236}">
              <a16:creationId xmlns:a16="http://schemas.microsoft.com/office/drawing/2014/main" id="{79DBD62E-756A-48C1-89DA-DFA299192799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212" name="Text Box 3">
          <a:extLst>
            <a:ext uri="{FF2B5EF4-FFF2-40B4-BE49-F238E27FC236}">
              <a16:creationId xmlns:a16="http://schemas.microsoft.com/office/drawing/2014/main" id="{38A7CCD2-D020-4DA4-814A-BB01E78CF0B7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213" name="Text Box 3">
          <a:extLst>
            <a:ext uri="{FF2B5EF4-FFF2-40B4-BE49-F238E27FC236}">
              <a16:creationId xmlns:a16="http://schemas.microsoft.com/office/drawing/2014/main" id="{FB9278A7-39FA-4FD2-AFA4-C31FE76E1374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214" name="Text Box 3">
          <a:extLst>
            <a:ext uri="{FF2B5EF4-FFF2-40B4-BE49-F238E27FC236}">
              <a16:creationId xmlns:a16="http://schemas.microsoft.com/office/drawing/2014/main" id="{2BBAC3F0-1ACD-40E8-B699-C1B5EF193EEB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215" name="Text Box 3">
          <a:extLst>
            <a:ext uri="{FF2B5EF4-FFF2-40B4-BE49-F238E27FC236}">
              <a16:creationId xmlns:a16="http://schemas.microsoft.com/office/drawing/2014/main" id="{55D357E5-457B-487A-A6D1-B7C11BAB76B5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216" name="Text Box 3">
          <a:extLst>
            <a:ext uri="{FF2B5EF4-FFF2-40B4-BE49-F238E27FC236}">
              <a16:creationId xmlns:a16="http://schemas.microsoft.com/office/drawing/2014/main" id="{CD725FC9-0DB0-4AE9-B92C-FC94BFCDB7E3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217" name="Text Box 3">
          <a:extLst>
            <a:ext uri="{FF2B5EF4-FFF2-40B4-BE49-F238E27FC236}">
              <a16:creationId xmlns:a16="http://schemas.microsoft.com/office/drawing/2014/main" id="{C0E40F5D-7F9C-4D2D-9A8C-0D44E5560786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218" name="Text Box 3">
          <a:extLst>
            <a:ext uri="{FF2B5EF4-FFF2-40B4-BE49-F238E27FC236}">
              <a16:creationId xmlns:a16="http://schemas.microsoft.com/office/drawing/2014/main" id="{210D68FB-3F7D-4C69-87DA-DE0E02A4D086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219" name="Text Box 3">
          <a:extLst>
            <a:ext uri="{FF2B5EF4-FFF2-40B4-BE49-F238E27FC236}">
              <a16:creationId xmlns:a16="http://schemas.microsoft.com/office/drawing/2014/main" id="{F43817B6-FE90-4DA8-B42D-54D19F181CDC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220" name="Text Box 3">
          <a:extLst>
            <a:ext uri="{FF2B5EF4-FFF2-40B4-BE49-F238E27FC236}">
              <a16:creationId xmlns:a16="http://schemas.microsoft.com/office/drawing/2014/main" id="{B0B1F691-99AB-486A-98A3-E3C20B3B07AF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76200</xdr:colOff>
      <xdr:row>171</xdr:row>
      <xdr:rowOff>57150</xdr:rowOff>
    </xdr:to>
    <xdr:sp macro="" textlink="">
      <xdr:nvSpPr>
        <xdr:cNvPr id="16155221" name="Text Box 3">
          <a:extLst>
            <a:ext uri="{FF2B5EF4-FFF2-40B4-BE49-F238E27FC236}">
              <a16:creationId xmlns:a16="http://schemas.microsoft.com/office/drawing/2014/main" id="{81EF3157-FBBB-4B47-B0AC-68C1E716390E}"/>
            </a:ext>
          </a:extLst>
        </xdr:cNvPr>
        <xdr:cNvSpPr txBox="1">
          <a:spLocks noChangeArrowheads="1"/>
        </xdr:cNvSpPr>
      </xdr:nvSpPr>
      <xdr:spPr bwMode="auto">
        <a:xfrm>
          <a:off x="5562600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22" name="Text Box 3">
          <a:extLst>
            <a:ext uri="{FF2B5EF4-FFF2-40B4-BE49-F238E27FC236}">
              <a16:creationId xmlns:a16="http://schemas.microsoft.com/office/drawing/2014/main" id="{A9DF02DB-F3BF-4DB8-9EFC-5059768C3E7F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23" name="Text Box 3">
          <a:extLst>
            <a:ext uri="{FF2B5EF4-FFF2-40B4-BE49-F238E27FC236}">
              <a16:creationId xmlns:a16="http://schemas.microsoft.com/office/drawing/2014/main" id="{39EC9C18-80C0-40B6-94D7-7D0FF5FA7002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24" name="Text Box 3">
          <a:extLst>
            <a:ext uri="{FF2B5EF4-FFF2-40B4-BE49-F238E27FC236}">
              <a16:creationId xmlns:a16="http://schemas.microsoft.com/office/drawing/2014/main" id="{A77408A2-E24E-44AE-B5CC-DBF9AA2B4FF4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25" name="Text Box 3">
          <a:extLst>
            <a:ext uri="{FF2B5EF4-FFF2-40B4-BE49-F238E27FC236}">
              <a16:creationId xmlns:a16="http://schemas.microsoft.com/office/drawing/2014/main" id="{51EE9A41-B51D-4C47-9ACA-B31818118E06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26" name="Text Box 3">
          <a:extLst>
            <a:ext uri="{FF2B5EF4-FFF2-40B4-BE49-F238E27FC236}">
              <a16:creationId xmlns:a16="http://schemas.microsoft.com/office/drawing/2014/main" id="{98484424-ABBF-4FB4-A674-611B5467D906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27" name="Text Box 3">
          <a:extLst>
            <a:ext uri="{FF2B5EF4-FFF2-40B4-BE49-F238E27FC236}">
              <a16:creationId xmlns:a16="http://schemas.microsoft.com/office/drawing/2014/main" id="{5279F97E-2F63-4BB1-9339-DB61E535125D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28" name="Text Box 3">
          <a:extLst>
            <a:ext uri="{FF2B5EF4-FFF2-40B4-BE49-F238E27FC236}">
              <a16:creationId xmlns:a16="http://schemas.microsoft.com/office/drawing/2014/main" id="{A06D724D-59FC-4CAD-97E1-20E5A61C2417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29" name="Text Box 3">
          <a:extLst>
            <a:ext uri="{FF2B5EF4-FFF2-40B4-BE49-F238E27FC236}">
              <a16:creationId xmlns:a16="http://schemas.microsoft.com/office/drawing/2014/main" id="{02B9403F-5D9E-426F-95B5-63BED581161C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30" name="Text Box 3">
          <a:extLst>
            <a:ext uri="{FF2B5EF4-FFF2-40B4-BE49-F238E27FC236}">
              <a16:creationId xmlns:a16="http://schemas.microsoft.com/office/drawing/2014/main" id="{7DF0A9B1-F1A5-465C-8AC6-F2839B1D41A7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31" name="Text Box 3">
          <a:extLst>
            <a:ext uri="{FF2B5EF4-FFF2-40B4-BE49-F238E27FC236}">
              <a16:creationId xmlns:a16="http://schemas.microsoft.com/office/drawing/2014/main" id="{961BD5DC-2E5C-4950-8259-E40D3900C319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32" name="Text Box 3">
          <a:extLst>
            <a:ext uri="{FF2B5EF4-FFF2-40B4-BE49-F238E27FC236}">
              <a16:creationId xmlns:a16="http://schemas.microsoft.com/office/drawing/2014/main" id="{557E3421-1163-4266-8902-A70991335A60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33" name="Text Box 3">
          <a:extLst>
            <a:ext uri="{FF2B5EF4-FFF2-40B4-BE49-F238E27FC236}">
              <a16:creationId xmlns:a16="http://schemas.microsoft.com/office/drawing/2014/main" id="{4BFBA4A4-B163-43B9-9BB8-D889B8761E2F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34" name="Text Box 3">
          <a:extLst>
            <a:ext uri="{FF2B5EF4-FFF2-40B4-BE49-F238E27FC236}">
              <a16:creationId xmlns:a16="http://schemas.microsoft.com/office/drawing/2014/main" id="{C70309B4-E502-483F-B9F4-987773E86210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35" name="Text Box 3">
          <a:extLst>
            <a:ext uri="{FF2B5EF4-FFF2-40B4-BE49-F238E27FC236}">
              <a16:creationId xmlns:a16="http://schemas.microsoft.com/office/drawing/2014/main" id="{7423E0F6-4B68-4D02-A1D5-00AFA3C9259D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36" name="Text Box 3">
          <a:extLst>
            <a:ext uri="{FF2B5EF4-FFF2-40B4-BE49-F238E27FC236}">
              <a16:creationId xmlns:a16="http://schemas.microsoft.com/office/drawing/2014/main" id="{2DC97783-10B2-4642-BAC3-051507961EC4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37" name="Text Box 3">
          <a:extLst>
            <a:ext uri="{FF2B5EF4-FFF2-40B4-BE49-F238E27FC236}">
              <a16:creationId xmlns:a16="http://schemas.microsoft.com/office/drawing/2014/main" id="{D8B9CAB3-BC6C-4967-AD0C-D189E4D1A3D1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38" name="Text Box 3">
          <a:extLst>
            <a:ext uri="{FF2B5EF4-FFF2-40B4-BE49-F238E27FC236}">
              <a16:creationId xmlns:a16="http://schemas.microsoft.com/office/drawing/2014/main" id="{4758B25C-4576-4ABE-A8C9-67FB81CD62EF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39" name="Text Box 3">
          <a:extLst>
            <a:ext uri="{FF2B5EF4-FFF2-40B4-BE49-F238E27FC236}">
              <a16:creationId xmlns:a16="http://schemas.microsoft.com/office/drawing/2014/main" id="{1932AA77-2775-4E8E-87E3-DC913B959EBB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40" name="Text Box 3">
          <a:extLst>
            <a:ext uri="{FF2B5EF4-FFF2-40B4-BE49-F238E27FC236}">
              <a16:creationId xmlns:a16="http://schemas.microsoft.com/office/drawing/2014/main" id="{760A26BC-9CCC-4CBB-BA19-298561831C0E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41" name="Text Box 3">
          <a:extLst>
            <a:ext uri="{FF2B5EF4-FFF2-40B4-BE49-F238E27FC236}">
              <a16:creationId xmlns:a16="http://schemas.microsoft.com/office/drawing/2014/main" id="{5BC1E19E-B63B-4905-972D-D9E751439538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42" name="Text Box 3">
          <a:extLst>
            <a:ext uri="{FF2B5EF4-FFF2-40B4-BE49-F238E27FC236}">
              <a16:creationId xmlns:a16="http://schemas.microsoft.com/office/drawing/2014/main" id="{C3478C3C-F5A2-48D5-B85C-CBEF4D257A77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43" name="Text Box 3">
          <a:extLst>
            <a:ext uri="{FF2B5EF4-FFF2-40B4-BE49-F238E27FC236}">
              <a16:creationId xmlns:a16="http://schemas.microsoft.com/office/drawing/2014/main" id="{915928BE-7872-4443-BDDC-0FA3747379E0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44" name="Text Box 3">
          <a:extLst>
            <a:ext uri="{FF2B5EF4-FFF2-40B4-BE49-F238E27FC236}">
              <a16:creationId xmlns:a16="http://schemas.microsoft.com/office/drawing/2014/main" id="{5923C407-65A3-471B-A7A0-1303EE08D33B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45" name="Text Box 3">
          <a:extLst>
            <a:ext uri="{FF2B5EF4-FFF2-40B4-BE49-F238E27FC236}">
              <a16:creationId xmlns:a16="http://schemas.microsoft.com/office/drawing/2014/main" id="{B5E3D99D-05FF-4EA3-8469-36A498CD59A3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46" name="Text Box 3">
          <a:extLst>
            <a:ext uri="{FF2B5EF4-FFF2-40B4-BE49-F238E27FC236}">
              <a16:creationId xmlns:a16="http://schemas.microsoft.com/office/drawing/2014/main" id="{0606DA3B-B8BC-4148-B8D4-C3422ABE1D9D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47" name="Text Box 3">
          <a:extLst>
            <a:ext uri="{FF2B5EF4-FFF2-40B4-BE49-F238E27FC236}">
              <a16:creationId xmlns:a16="http://schemas.microsoft.com/office/drawing/2014/main" id="{2AD59725-A809-4A7D-8442-B44A07F522F4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48" name="Text Box 3">
          <a:extLst>
            <a:ext uri="{FF2B5EF4-FFF2-40B4-BE49-F238E27FC236}">
              <a16:creationId xmlns:a16="http://schemas.microsoft.com/office/drawing/2014/main" id="{8C35D8AC-6D64-4625-A872-385AEA8BABE8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49" name="Text Box 3">
          <a:extLst>
            <a:ext uri="{FF2B5EF4-FFF2-40B4-BE49-F238E27FC236}">
              <a16:creationId xmlns:a16="http://schemas.microsoft.com/office/drawing/2014/main" id="{6361A1CE-A637-49B7-A145-40F5AE70D229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50" name="Text Box 3">
          <a:extLst>
            <a:ext uri="{FF2B5EF4-FFF2-40B4-BE49-F238E27FC236}">
              <a16:creationId xmlns:a16="http://schemas.microsoft.com/office/drawing/2014/main" id="{B40F1761-3342-4070-9675-038189DBDB71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51" name="Text Box 3">
          <a:extLst>
            <a:ext uri="{FF2B5EF4-FFF2-40B4-BE49-F238E27FC236}">
              <a16:creationId xmlns:a16="http://schemas.microsoft.com/office/drawing/2014/main" id="{00BC271E-72D4-432D-8D87-4B857395A4E6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52" name="Text Box 3">
          <a:extLst>
            <a:ext uri="{FF2B5EF4-FFF2-40B4-BE49-F238E27FC236}">
              <a16:creationId xmlns:a16="http://schemas.microsoft.com/office/drawing/2014/main" id="{6A91136C-3CD2-4C74-97F7-D307C1219258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53" name="Text Box 3">
          <a:extLst>
            <a:ext uri="{FF2B5EF4-FFF2-40B4-BE49-F238E27FC236}">
              <a16:creationId xmlns:a16="http://schemas.microsoft.com/office/drawing/2014/main" id="{7D11B260-12BD-4097-8A7E-2515F39F0DF5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54" name="Text Box 3">
          <a:extLst>
            <a:ext uri="{FF2B5EF4-FFF2-40B4-BE49-F238E27FC236}">
              <a16:creationId xmlns:a16="http://schemas.microsoft.com/office/drawing/2014/main" id="{500F2CFE-C578-408A-8052-C700F4F6AA38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55" name="Text Box 3">
          <a:extLst>
            <a:ext uri="{FF2B5EF4-FFF2-40B4-BE49-F238E27FC236}">
              <a16:creationId xmlns:a16="http://schemas.microsoft.com/office/drawing/2014/main" id="{C0774086-9A8C-4366-ACBF-6B622E9A21D0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56" name="Text Box 3">
          <a:extLst>
            <a:ext uri="{FF2B5EF4-FFF2-40B4-BE49-F238E27FC236}">
              <a16:creationId xmlns:a16="http://schemas.microsoft.com/office/drawing/2014/main" id="{991342CC-199A-4DAF-BB68-613CE48FB653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57" name="Text Box 3">
          <a:extLst>
            <a:ext uri="{FF2B5EF4-FFF2-40B4-BE49-F238E27FC236}">
              <a16:creationId xmlns:a16="http://schemas.microsoft.com/office/drawing/2014/main" id="{A3ED0FE9-C11A-424E-8A64-D6CFD7FEFAF0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58" name="Text Box 3">
          <a:extLst>
            <a:ext uri="{FF2B5EF4-FFF2-40B4-BE49-F238E27FC236}">
              <a16:creationId xmlns:a16="http://schemas.microsoft.com/office/drawing/2014/main" id="{2633DE27-A6F9-4878-B753-B5C90BEC48C3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59" name="Text Box 3">
          <a:extLst>
            <a:ext uri="{FF2B5EF4-FFF2-40B4-BE49-F238E27FC236}">
              <a16:creationId xmlns:a16="http://schemas.microsoft.com/office/drawing/2014/main" id="{8C51B010-252B-4D0F-A413-2E8EAF447586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60" name="Text Box 3">
          <a:extLst>
            <a:ext uri="{FF2B5EF4-FFF2-40B4-BE49-F238E27FC236}">
              <a16:creationId xmlns:a16="http://schemas.microsoft.com/office/drawing/2014/main" id="{E70C0B9D-4140-461C-8CDA-46F4A3B8D6F6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61" name="Text Box 3">
          <a:extLst>
            <a:ext uri="{FF2B5EF4-FFF2-40B4-BE49-F238E27FC236}">
              <a16:creationId xmlns:a16="http://schemas.microsoft.com/office/drawing/2014/main" id="{4B978E07-A42F-43E3-8BE5-D94C41EFA346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76200</xdr:colOff>
      <xdr:row>176</xdr:row>
      <xdr:rowOff>38100</xdr:rowOff>
    </xdr:to>
    <xdr:sp macro="" textlink="">
      <xdr:nvSpPr>
        <xdr:cNvPr id="16155262" name="Text Box 3">
          <a:extLst>
            <a:ext uri="{FF2B5EF4-FFF2-40B4-BE49-F238E27FC236}">
              <a16:creationId xmlns:a16="http://schemas.microsoft.com/office/drawing/2014/main" id="{00BB2427-86D7-4161-8819-D10DA799670F}"/>
            </a:ext>
          </a:extLst>
        </xdr:cNvPr>
        <xdr:cNvSpPr txBox="1">
          <a:spLocks noChangeArrowheads="1"/>
        </xdr:cNvSpPr>
      </xdr:nvSpPr>
      <xdr:spPr bwMode="auto">
        <a:xfrm>
          <a:off x="6334125" y="32604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63" name="Text Box 3">
          <a:extLst>
            <a:ext uri="{FF2B5EF4-FFF2-40B4-BE49-F238E27FC236}">
              <a16:creationId xmlns:a16="http://schemas.microsoft.com/office/drawing/2014/main" id="{9B0BAB76-D2B9-4C88-B711-6A23012CAFA0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64" name="Text Box 3">
          <a:extLst>
            <a:ext uri="{FF2B5EF4-FFF2-40B4-BE49-F238E27FC236}">
              <a16:creationId xmlns:a16="http://schemas.microsoft.com/office/drawing/2014/main" id="{F6EF53E9-736F-4773-AB8D-C6816A94EDAE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65" name="Text Box 3">
          <a:extLst>
            <a:ext uri="{FF2B5EF4-FFF2-40B4-BE49-F238E27FC236}">
              <a16:creationId xmlns:a16="http://schemas.microsoft.com/office/drawing/2014/main" id="{F75D38A7-8ACF-4331-9913-0D4CD2145037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66" name="Text Box 3">
          <a:extLst>
            <a:ext uri="{FF2B5EF4-FFF2-40B4-BE49-F238E27FC236}">
              <a16:creationId xmlns:a16="http://schemas.microsoft.com/office/drawing/2014/main" id="{C6A39968-2CA2-4E85-943C-C5E3492665A1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67" name="Text Box 3">
          <a:extLst>
            <a:ext uri="{FF2B5EF4-FFF2-40B4-BE49-F238E27FC236}">
              <a16:creationId xmlns:a16="http://schemas.microsoft.com/office/drawing/2014/main" id="{BB737DDE-21C3-469A-A9A4-29433F940F08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68" name="Text Box 3">
          <a:extLst>
            <a:ext uri="{FF2B5EF4-FFF2-40B4-BE49-F238E27FC236}">
              <a16:creationId xmlns:a16="http://schemas.microsoft.com/office/drawing/2014/main" id="{0BC8C0F4-9F6E-4E6E-B2BE-FCE9FFFA9387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69" name="Text Box 3">
          <a:extLst>
            <a:ext uri="{FF2B5EF4-FFF2-40B4-BE49-F238E27FC236}">
              <a16:creationId xmlns:a16="http://schemas.microsoft.com/office/drawing/2014/main" id="{C2191255-1FAC-4B0A-81F6-2AE84BEC8648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70" name="Text Box 3">
          <a:extLst>
            <a:ext uri="{FF2B5EF4-FFF2-40B4-BE49-F238E27FC236}">
              <a16:creationId xmlns:a16="http://schemas.microsoft.com/office/drawing/2014/main" id="{0CB5E221-50DE-4A1A-9CCE-D9031632AAF5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71" name="Text Box 3">
          <a:extLst>
            <a:ext uri="{FF2B5EF4-FFF2-40B4-BE49-F238E27FC236}">
              <a16:creationId xmlns:a16="http://schemas.microsoft.com/office/drawing/2014/main" id="{A9AFE12C-E1B7-4B02-A6C3-6987CDDC9635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72" name="Text Box 3">
          <a:extLst>
            <a:ext uri="{FF2B5EF4-FFF2-40B4-BE49-F238E27FC236}">
              <a16:creationId xmlns:a16="http://schemas.microsoft.com/office/drawing/2014/main" id="{C5E1BC8D-4F2A-4CA4-80CB-262A2E1F930F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73" name="Text Box 3">
          <a:extLst>
            <a:ext uri="{FF2B5EF4-FFF2-40B4-BE49-F238E27FC236}">
              <a16:creationId xmlns:a16="http://schemas.microsoft.com/office/drawing/2014/main" id="{79E4D27E-ABD6-476F-A6BF-0D3CA2CF28D8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74" name="Text Box 3">
          <a:extLst>
            <a:ext uri="{FF2B5EF4-FFF2-40B4-BE49-F238E27FC236}">
              <a16:creationId xmlns:a16="http://schemas.microsoft.com/office/drawing/2014/main" id="{998A3D0A-315B-49C2-9EB9-52BF4B1BCD6F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75" name="Text Box 3">
          <a:extLst>
            <a:ext uri="{FF2B5EF4-FFF2-40B4-BE49-F238E27FC236}">
              <a16:creationId xmlns:a16="http://schemas.microsoft.com/office/drawing/2014/main" id="{72466B71-997A-4C51-AAD0-1BD0F225FD6D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76" name="Text Box 3">
          <a:extLst>
            <a:ext uri="{FF2B5EF4-FFF2-40B4-BE49-F238E27FC236}">
              <a16:creationId xmlns:a16="http://schemas.microsoft.com/office/drawing/2014/main" id="{B43ADE0F-A45A-442A-B4E0-4BFBEEADEBFA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77" name="Text Box 3">
          <a:extLst>
            <a:ext uri="{FF2B5EF4-FFF2-40B4-BE49-F238E27FC236}">
              <a16:creationId xmlns:a16="http://schemas.microsoft.com/office/drawing/2014/main" id="{096AE0A2-46CC-4E05-93A1-9F20AB843876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78" name="Text Box 3">
          <a:extLst>
            <a:ext uri="{FF2B5EF4-FFF2-40B4-BE49-F238E27FC236}">
              <a16:creationId xmlns:a16="http://schemas.microsoft.com/office/drawing/2014/main" id="{035CC138-8CC8-4624-9C3E-639232F63EB9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79" name="Text Box 3">
          <a:extLst>
            <a:ext uri="{FF2B5EF4-FFF2-40B4-BE49-F238E27FC236}">
              <a16:creationId xmlns:a16="http://schemas.microsoft.com/office/drawing/2014/main" id="{DDE6AA3B-C6FA-4086-8BFF-0C1C45170015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80" name="Text Box 3">
          <a:extLst>
            <a:ext uri="{FF2B5EF4-FFF2-40B4-BE49-F238E27FC236}">
              <a16:creationId xmlns:a16="http://schemas.microsoft.com/office/drawing/2014/main" id="{7088A904-4068-4A34-B8E0-F3973E206FA1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81" name="Text Box 3">
          <a:extLst>
            <a:ext uri="{FF2B5EF4-FFF2-40B4-BE49-F238E27FC236}">
              <a16:creationId xmlns:a16="http://schemas.microsoft.com/office/drawing/2014/main" id="{06EDA272-9CCF-450B-99E4-4B1459F35303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82" name="Text Box 3">
          <a:extLst>
            <a:ext uri="{FF2B5EF4-FFF2-40B4-BE49-F238E27FC236}">
              <a16:creationId xmlns:a16="http://schemas.microsoft.com/office/drawing/2014/main" id="{A73CBDB5-F8B6-42C4-A7D0-EC1D945D7C53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83" name="Text Box 3">
          <a:extLst>
            <a:ext uri="{FF2B5EF4-FFF2-40B4-BE49-F238E27FC236}">
              <a16:creationId xmlns:a16="http://schemas.microsoft.com/office/drawing/2014/main" id="{E44CF500-0920-4071-8A0A-5A30328B30A4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84" name="Text Box 3">
          <a:extLst>
            <a:ext uri="{FF2B5EF4-FFF2-40B4-BE49-F238E27FC236}">
              <a16:creationId xmlns:a16="http://schemas.microsoft.com/office/drawing/2014/main" id="{F4168112-FF1C-41E8-9D61-0A16FA2AE7DA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85" name="Text Box 3">
          <a:extLst>
            <a:ext uri="{FF2B5EF4-FFF2-40B4-BE49-F238E27FC236}">
              <a16:creationId xmlns:a16="http://schemas.microsoft.com/office/drawing/2014/main" id="{5C3F3D9B-42AC-46E1-A836-1A01A5A9C30A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86" name="Text Box 3">
          <a:extLst>
            <a:ext uri="{FF2B5EF4-FFF2-40B4-BE49-F238E27FC236}">
              <a16:creationId xmlns:a16="http://schemas.microsoft.com/office/drawing/2014/main" id="{87460488-E66A-4B2D-9106-2951F0CBAAFD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87" name="Text Box 3">
          <a:extLst>
            <a:ext uri="{FF2B5EF4-FFF2-40B4-BE49-F238E27FC236}">
              <a16:creationId xmlns:a16="http://schemas.microsoft.com/office/drawing/2014/main" id="{3C7E156C-96D7-4095-8E75-1C6CF1149E9C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88" name="Text Box 3">
          <a:extLst>
            <a:ext uri="{FF2B5EF4-FFF2-40B4-BE49-F238E27FC236}">
              <a16:creationId xmlns:a16="http://schemas.microsoft.com/office/drawing/2014/main" id="{7B3177E1-4620-4506-A94E-FE217FFD2790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89" name="Text Box 3">
          <a:extLst>
            <a:ext uri="{FF2B5EF4-FFF2-40B4-BE49-F238E27FC236}">
              <a16:creationId xmlns:a16="http://schemas.microsoft.com/office/drawing/2014/main" id="{DB687E99-46E4-46AD-90E8-60968CDB6B96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90" name="Text Box 3">
          <a:extLst>
            <a:ext uri="{FF2B5EF4-FFF2-40B4-BE49-F238E27FC236}">
              <a16:creationId xmlns:a16="http://schemas.microsoft.com/office/drawing/2014/main" id="{650B0AD3-863D-4B1A-A814-94FEF293E3CD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91" name="Text Box 3">
          <a:extLst>
            <a:ext uri="{FF2B5EF4-FFF2-40B4-BE49-F238E27FC236}">
              <a16:creationId xmlns:a16="http://schemas.microsoft.com/office/drawing/2014/main" id="{96D93AC9-6D2C-4795-8F2F-B82AD6C40FE6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92" name="Text Box 3">
          <a:extLst>
            <a:ext uri="{FF2B5EF4-FFF2-40B4-BE49-F238E27FC236}">
              <a16:creationId xmlns:a16="http://schemas.microsoft.com/office/drawing/2014/main" id="{48C9A413-F73C-4103-9E3B-8BAC2AC23D58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93" name="Text Box 3">
          <a:extLst>
            <a:ext uri="{FF2B5EF4-FFF2-40B4-BE49-F238E27FC236}">
              <a16:creationId xmlns:a16="http://schemas.microsoft.com/office/drawing/2014/main" id="{B0829E99-006B-4789-9CFB-1986FCF2C94A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94" name="Text Box 3">
          <a:extLst>
            <a:ext uri="{FF2B5EF4-FFF2-40B4-BE49-F238E27FC236}">
              <a16:creationId xmlns:a16="http://schemas.microsoft.com/office/drawing/2014/main" id="{2D02F60E-5CA5-4832-8099-BD3AA1FD2C4C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95" name="Text Box 3">
          <a:extLst>
            <a:ext uri="{FF2B5EF4-FFF2-40B4-BE49-F238E27FC236}">
              <a16:creationId xmlns:a16="http://schemas.microsoft.com/office/drawing/2014/main" id="{21B35739-5C0D-4ECD-8E3B-176DD8E88A17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96" name="Text Box 3">
          <a:extLst>
            <a:ext uri="{FF2B5EF4-FFF2-40B4-BE49-F238E27FC236}">
              <a16:creationId xmlns:a16="http://schemas.microsoft.com/office/drawing/2014/main" id="{E20CA2EB-5DBC-408D-91E7-51ABB44067F5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97" name="Text Box 3">
          <a:extLst>
            <a:ext uri="{FF2B5EF4-FFF2-40B4-BE49-F238E27FC236}">
              <a16:creationId xmlns:a16="http://schemas.microsoft.com/office/drawing/2014/main" id="{6814C0FF-AF1B-4676-8CB3-D5D2D61D3100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98" name="Text Box 3">
          <a:extLst>
            <a:ext uri="{FF2B5EF4-FFF2-40B4-BE49-F238E27FC236}">
              <a16:creationId xmlns:a16="http://schemas.microsoft.com/office/drawing/2014/main" id="{330AF426-486C-43A5-91B4-A1AA0ABA660E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299" name="Text Box 3">
          <a:extLst>
            <a:ext uri="{FF2B5EF4-FFF2-40B4-BE49-F238E27FC236}">
              <a16:creationId xmlns:a16="http://schemas.microsoft.com/office/drawing/2014/main" id="{B7F17F76-7BFF-422D-9884-058C6A048A96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300" name="Text Box 3">
          <a:extLst>
            <a:ext uri="{FF2B5EF4-FFF2-40B4-BE49-F238E27FC236}">
              <a16:creationId xmlns:a16="http://schemas.microsoft.com/office/drawing/2014/main" id="{49510000-87DB-40EF-823C-51226F0900AD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301" name="Text Box 3">
          <a:extLst>
            <a:ext uri="{FF2B5EF4-FFF2-40B4-BE49-F238E27FC236}">
              <a16:creationId xmlns:a16="http://schemas.microsoft.com/office/drawing/2014/main" id="{BDEBF824-9063-4CF2-9930-38C178F86F1A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302" name="Text Box 3">
          <a:extLst>
            <a:ext uri="{FF2B5EF4-FFF2-40B4-BE49-F238E27FC236}">
              <a16:creationId xmlns:a16="http://schemas.microsoft.com/office/drawing/2014/main" id="{BBFBF2A4-1627-423A-9F1D-BD6CCCCEFC2F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6</xdr:col>
      <xdr:colOff>76200</xdr:colOff>
      <xdr:row>171</xdr:row>
      <xdr:rowOff>57150</xdr:rowOff>
    </xdr:to>
    <xdr:sp macro="" textlink="">
      <xdr:nvSpPr>
        <xdr:cNvPr id="16155303" name="Text Box 3">
          <a:extLst>
            <a:ext uri="{FF2B5EF4-FFF2-40B4-BE49-F238E27FC236}">
              <a16:creationId xmlns:a16="http://schemas.microsoft.com/office/drawing/2014/main" id="{83C92AFF-47C3-4889-A595-2CE1BD409A60}"/>
            </a:ext>
          </a:extLst>
        </xdr:cNvPr>
        <xdr:cNvSpPr txBox="1">
          <a:spLocks noChangeArrowheads="1"/>
        </xdr:cNvSpPr>
      </xdr:nvSpPr>
      <xdr:spPr bwMode="auto">
        <a:xfrm>
          <a:off x="6334125" y="315182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62" name="Text Box 3">
          <a:extLst>
            <a:ext uri="{FF2B5EF4-FFF2-40B4-BE49-F238E27FC236}">
              <a16:creationId xmlns:a16="http://schemas.microsoft.com/office/drawing/2014/main" id="{5299360F-25E8-458F-BFDB-463BE31D391D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63" name="Text Box 3">
          <a:extLst>
            <a:ext uri="{FF2B5EF4-FFF2-40B4-BE49-F238E27FC236}">
              <a16:creationId xmlns:a16="http://schemas.microsoft.com/office/drawing/2014/main" id="{FB68C668-0B13-43B5-A398-2DEB4DDC790F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64" name="Text Box 3">
          <a:extLst>
            <a:ext uri="{FF2B5EF4-FFF2-40B4-BE49-F238E27FC236}">
              <a16:creationId xmlns:a16="http://schemas.microsoft.com/office/drawing/2014/main" id="{037ADC3F-D140-4D6E-AEE0-645D0B3307AA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65" name="Text Box 3">
          <a:extLst>
            <a:ext uri="{FF2B5EF4-FFF2-40B4-BE49-F238E27FC236}">
              <a16:creationId xmlns:a16="http://schemas.microsoft.com/office/drawing/2014/main" id="{587EB222-ED47-42DC-AEE2-D48C20EC01ED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66" name="Text Box 3">
          <a:extLst>
            <a:ext uri="{FF2B5EF4-FFF2-40B4-BE49-F238E27FC236}">
              <a16:creationId xmlns:a16="http://schemas.microsoft.com/office/drawing/2014/main" id="{F6161936-0831-4546-82E6-D9197DAE3E7E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67" name="Text Box 3">
          <a:extLst>
            <a:ext uri="{FF2B5EF4-FFF2-40B4-BE49-F238E27FC236}">
              <a16:creationId xmlns:a16="http://schemas.microsoft.com/office/drawing/2014/main" id="{78FB8926-DD11-40EC-ABE9-D8E9C069928C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68" name="Text Box 3">
          <a:extLst>
            <a:ext uri="{FF2B5EF4-FFF2-40B4-BE49-F238E27FC236}">
              <a16:creationId xmlns:a16="http://schemas.microsoft.com/office/drawing/2014/main" id="{80E6F895-F3B6-46B1-BE22-6C510C147139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69" name="Text Box 3">
          <a:extLst>
            <a:ext uri="{FF2B5EF4-FFF2-40B4-BE49-F238E27FC236}">
              <a16:creationId xmlns:a16="http://schemas.microsoft.com/office/drawing/2014/main" id="{41036CE6-B1F8-4DC8-8035-40ED0781235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70" name="Text Box 3">
          <a:extLst>
            <a:ext uri="{FF2B5EF4-FFF2-40B4-BE49-F238E27FC236}">
              <a16:creationId xmlns:a16="http://schemas.microsoft.com/office/drawing/2014/main" id="{7485C0CD-B08D-4876-BDA4-6A54E050C34A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71" name="Text Box 3">
          <a:extLst>
            <a:ext uri="{FF2B5EF4-FFF2-40B4-BE49-F238E27FC236}">
              <a16:creationId xmlns:a16="http://schemas.microsoft.com/office/drawing/2014/main" id="{AA04A11F-C6AF-43D1-9E38-03C033491695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72" name="Text Box 3">
          <a:extLst>
            <a:ext uri="{FF2B5EF4-FFF2-40B4-BE49-F238E27FC236}">
              <a16:creationId xmlns:a16="http://schemas.microsoft.com/office/drawing/2014/main" id="{BBDAC2AF-A413-4B4C-B872-AF009E4241C5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73" name="Text Box 3">
          <a:extLst>
            <a:ext uri="{FF2B5EF4-FFF2-40B4-BE49-F238E27FC236}">
              <a16:creationId xmlns:a16="http://schemas.microsoft.com/office/drawing/2014/main" id="{9AECD546-8E98-46B9-822D-9239CFF91FA3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74" name="Text Box 3">
          <a:extLst>
            <a:ext uri="{FF2B5EF4-FFF2-40B4-BE49-F238E27FC236}">
              <a16:creationId xmlns:a16="http://schemas.microsoft.com/office/drawing/2014/main" id="{D98821EB-7866-4780-8ABF-045678ACE0B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75" name="Text Box 3">
          <a:extLst>
            <a:ext uri="{FF2B5EF4-FFF2-40B4-BE49-F238E27FC236}">
              <a16:creationId xmlns:a16="http://schemas.microsoft.com/office/drawing/2014/main" id="{D1984D7F-E9D2-4B95-B5BC-FC5A2F520ABE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76" name="Text Box 3">
          <a:extLst>
            <a:ext uri="{FF2B5EF4-FFF2-40B4-BE49-F238E27FC236}">
              <a16:creationId xmlns:a16="http://schemas.microsoft.com/office/drawing/2014/main" id="{C8596D8F-2FB0-41DB-BA32-62E786137412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77" name="Text Box 3">
          <a:extLst>
            <a:ext uri="{FF2B5EF4-FFF2-40B4-BE49-F238E27FC236}">
              <a16:creationId xmlns:a16="http://schemas.microsoft.com/office/drawing/2014/main" id="{3CF2EE70-EEA6-41AC-B7FF-044EF38ECD67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78" name="Text Box 3">
          <a:extLst>
            <a:ext uri="{FF2B5EF4-FFF2-40B4-BE49-F238E27FC236}">
              <a16:creationId xmlns:a16="http://schemas.microsoft.com/office/drawing/2014/main" id="{E8A98689-C6E3-4C8F-B43A-B6F1A4083A86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79" name="Text Box 3">
          <a:extLst>
            <a:ext uri="{FF2B5EF4-FFF2-40B4-BE49-F238E27FC236}">
              <a16:creationId xmlns:a16="http://schemas.microsoft.com/office/drawing/2014/main" id="{838CFEEE-C7AD-4888-AFFF-4558090FCFE3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80" name="Text Box 3">
          <a:extLst>
            <a:ext uri="{FF2B5EF4-FFF2-40B4-BE49-F238E27FC236}">
              <a16:creationId xmlns:a16="http://schemas.microsoft.com/office/drawing/2014/main" id="{7BAD6505-D578-42EB-9C36-7C0C0148EAC3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81" name="Text Box 3">
          <a:extLst>
            <a:ext uri="{FF2B5EF4-FFF2-40B4-BE49-F238E27FC236}">
              <a16:creationId xmlns:a16="http://schemas.microsoft.com/office/drawing/2014/main" id="{C4E8FA2F-03F0-4AB6-B85F-FB8F1F346643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82" name="Text Box 3">
          <a:extLst>
            <a:ext uri="{FF2B5EF4-FFF2-40B4-BE49-F238E27FC236}">
              <a16:creationId xmlns:a16="http://schemas.microsoft.com/office/drawing/2014/main" id="{CFBCBDED-60A0-4D7E-BEAC-324438BE70DD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83" name="Text Box 3">
          <a:extLst>
            <a:ext uri="{FF2B5EF4-FFF2-40B4-BE49-F238E27FC236}">
              <a16:creationId xmlns:a16="http://schemas.microsoft.com/office/drawing/2014/main" id="{6273712E-FB7D-4BD6-9BE4-B25F02C405C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84" name="Text Box 3">
          <a:extLst>
            <a:ext uri="{FF2B5EF4-FFF2-40B4-BE49-F238E27FC236}">
              <a16:creationId xmlns:a16="http://schemas.microsoft.com/office/drawing/2014/main" id="{6EA3F33A-7DCE-4119-B631-2F54A6C3C7C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85" name="Text Box 3">
          <a:extLst>
            <a:ext uri="{FF2B5EF4-FFF2-40B4-BE49-F238E27FC236}">
              <a16:creationId xmlns:a16="http://schemas.microsoft.com/office/drawing/2014/main" id="{A76DF1B7-2AC7-43C5-AF27-F75263E823A8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86" name="Text Box 3">
          <a:extLst>
            <a:ext uri="{FF2B5EF4-FFF2-40B4-BE49-F238E27FC236}">
              <a16:creationId xmlns:a16="http://schemas.microsoft.com/office/drawing/2014/main" id="{A744882D-27F7-4126-AB0F-74C68CD1A463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87" name="Text Box 3">
          <a:extLst>
            <a:ext uri="{FF2B5EF4-FFF2-40B4-BE49-F238E27FC236}">
              <a16:creationId xmlns:a16="http://schemas.microsoft.com/office/drawing/2014/main" id="{0BF88685-EA07-45AA-B3AF-2E504A1981D8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88" name="Text Box 3">
          <a:extLst>
            <a:ext uri="{FF2B5EF4-FFF2-40B4-BE49-F238E27FC236}">
              <a16:creationId xmlns:a16="http://schemas.microsoft.com/office/drawing/2014/main" id="{F95223F4-1D02-4ECE-B2D1-F7D4C19A19E0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89" name="Text Box 3">
          <a:extLst>
            <a:ext uri="{FF2B5EF4-FFF2-40B4-BE49-F238E27FC236}">
              <a16:creationId xmlns:a16="http://schemas.microsoft.com/office/drawing/2014/main" id="{A7744D00-BB11-4C0C-87AF-0E02642F4BBA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90" name="Text Box 3">
          <a:extLst>
            <a:ext uri="{FF2B5EF4-FFF2-40B4-BE49-F238E27FC236}">
              <a16:creationId xmlns:a16="http://schemas.microsoft.com/office/drawing/2014/main" id="{68FF6E71-2E59-4BDE-95A9-44F1FB84BE2D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91" name="Text Box 3">
          <a:extLst>
            <a:ext uri="{FF2B5EF4-FFF2-40B4-BE49-F238E27FC236}">
              <a16:creationId xmlns:a16="http://schemas.microsoft.com/office/drawing/2014/main" id="{930A9BB5-5E77-4C60-86CF-5AD746463E99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92" name="Text Box 3">
          <a:extLst>
            <a:ext uri="{FF2B5EF4-FFF2-40B4-BE49-F238E27FC236}">
              <a16:creationId xmlns:a16="http://schemas.microsoft.com/office/drawing/2014/main" id="{7261BF8F-82B5-40C5-BC91-6FC63D809FB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93" name="Text Box 3">
          <a:extLst>
            <a:ext uri="{FF2B5EF4-FFF2-40B4-BE49-F238E27FC236}">
              <a16:creationId xmlns:a16="http://schemas.microsoft.com/office/drawing/2014/main" id="{3CFA110E-F4E0-4EAB-8473-45220FEA2D4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94" name="Text Box 3">
          <a:extLst>
            <a:ext uri="{FF2B5EF4-FFF2-40B4-BE49-F238E27FC236}">
              <a16:creationId xmlns:a16="http://schemas.microsoft.com/office/drawing/2014/main" id="{4176C4C0-BD2F-4F7E-830B-F4D76122EA00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95" name="Text Box 3">
          <a:extLst>
            <a:ext uri="{FF2B5EF4-FFF2-40B4-BE49-F238E27FC236}">
              <a16:creationId xmlns:a16="http://schemas.microsoft.com/office/drawing/2014/main" id="{A51B323E-3888-4E2D-988F-E4B10998F71B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96" name="Text Box 3">
          <a:extLst>
            <a:ext uri="{FF2B5EF4-FFF2-40B4-BE49-F238E27FC236}">
              <a16:creationId xmlns:a16="http://schemas.microsoft.com/office/drawing/2014/main" id="{A80E365E-64F4-440D-A5EC-9BA78D4884A3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97" name="Text Box 3">
          <a:extLst>
            <a:ext uri="{FF2B5EF4-FFF2-40B4-BE49-F238E27FC236}">
              <a16:creationId xmlns:a16="http://schemas.microsoft.com/office/drawing/2014/main" id="{0952DA0C-71E2-46B2-91D6-B4397B9690D8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98" name="Text Box 3">
          <a:extLst>
            <a:ext uri="{FF2B5EF4-FFF2-40B4-BE49-F238E27FC236}">
              <a16:creationId xmlns:a16="http://schemas.microsoft.com/office/drawing/2014/main" id="{46D8E86A-8F86-4F62-A890-8E5C859500EC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76200" cy="247650"/>
    <xdr:sp macro="" textlink="">
      <xdr:nvSpPr>
        <xdr:cNvPr id="1999" name="Text Box 3">
          <a:extLst>
            <a:ext uri="{FF2B5EF4-FFF2-40B4-BE49-F238E27FC236}">
              <a16:creationId xmlns:a16="http://schemas.microsoft.com/office/drawing/2014/main" id="{3F9B4AE7-22AA-4AD9-9562-BFD2C46AE0D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00" name="Text Box 3">
          <a:extLst>
            <a:ext uri="{FF2B5EF4-FFF2-40B4-BE49-F238E27FC236}">
              <a16:creationId xmlns:a16="http://schemas.microsoft.com/office/drawing/2014/main" id="{F251F895-794D-4FE5-A590-2B21FCAC058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01" name="Text Box 3">
          <a:extLst>
            <a:ext uri="{FF2B5EF4-FFF2-40B4-BE49-F238E27FC236}">
              <a16:creationId xmlns:a16="http://schemas.microsoft.com/office/drawing/2014/main" id="{761672C1-CDB7-4517-8FEB-9C13FBA46099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02" name="Text Box 3">
          <a:extLst>
            <a:ext uri="{FF2B5EF4-FFF2-40B4-BE49-F238E27FC236}">
              <a16:creationId xmlns:a16="http://schemas.microsoft.com/office/drawing/2014/main" id="{141BF195-EB20-4B6B-AEB6-B2C0E9B8110E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03" name="Text Box 3">
          <a:extLst>
            <a:ext uri="{FF2B5EF4-FFF2-40B4-BE49-F238E27FC236}">
              <a16:creationId xmlns:a16="http://schemas.microsoft.com/office/drawing/2014/main" id="{916DD676-8754-482D-B0DA-D3D5EF607396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04" name="Text Box 3">
          <a:extLst>
            <a:ext uri="{FF2B5EF4-FFF2-40B4-BE49-F238E27FC236}">
              <a16:creationId xmlns:a16="http://schemas.microsoft.com/office/drawing/2014/main" id="{CA899CD2-6076-47AE-B269-BA36D44A9C3D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05" name="Text Box 3">
          <a:extLst>
            <a:ext uri="{FF2B5EF4-FFF2-40B4-BE49-F238E27FC236}">
              <a16:creationId xmlns:a16="http://schemas.microsoft.com/office/drawing/2014/main" id="{1A73D4B9-A66C-4C94-A9A6-59D4CA677AC8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06" name="Text Box 3">
          <a:extLst>
            <a:ext uri="{FF2B5EF4-FFF2-40B4-BE49-F238E27FC236}">
              <a16:creationId xmlns:a16="http://schemas.microsoft.com/office/drawing/2014/main" id="{60FD1FF4-C00F-4433-81AD-0DC228D13327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07" name="Text Box 3">
          <a:extLst>
            <a:ext uri="{FF2B5EF4-FFF2-40B4-BE49-F238E27FC236}">
              <a16:creationId xmlns:a16="http://schemas.microsoft.com/office/drawing/2014/main" id="{6F0742B1-6A38-41DC-BEA9-835E3675C5A3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08" name="Text Box 3">
          <a:extLst>
            <a:ext uri="{FF2B5EF4-FFF2-40B4-BE49-F238E27FC236}">
              <a16:creationId xmlns:a16="http://schemas.microsoft.com/office/drawing/2014/main" id="{F3C132A8-FA74-40EB-8D0B-37DE6081BCD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09" name="Text Box 3">
          <a:extLst>
            <a:ext uri="{FF2B5EF4-FFF2-40B4-BE49-F238E27FC236}">
              <a16:creationId xmlns:a16="http://schemas.microsoft.com/office/drawing/2014/main" id="{FFFD9BE9-4326-414B-B2FB-276FCBDA182E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10" name="Text Box 3">
          <a:extLst>
            <a:ext uri="{FF2B5EF4-FFF2-40B4-BE49-F238E27FC236}">
              <a16:creationId xmlns:a16="http://schemas.microsoft.com/office/drawing/2014/main" id="{5AD3BF27-EC27-4AD8-942D-7C51801CACBD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11" name="Text Box 3">
          <a:extLst>
            <a:ext uri="{FF2B5EF4-FFF2-40B4-BE49-F238E27FC236}">
              <a16:creationId xmlns:a16="http://schemas.microsoft.com/office/drawing/2014/main" id="{3967C3F8-80D3-43DF-8EB7-885FB6E3EDE9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12" name="Text Box 3">
          <a:extLst>
            <a:ext uri="{FF2B5EF4-FFF2-40B4-BE49-F238E27FC236}">
              <a16:creationId xmlns:a16="http://schemas.microsoft.com/office/drawing/2014/main" id="{AE8EF4A3-DB7A-4133-B1C5-FBC27B349CA2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13" name="Text Box 3">
          <a:extLst>
            <a:ext uri="{FF2B5EF4-FFF2-40B4-BE49-F238E27FC236}">
              <a16:creationId xmlns:a16="http://schemas.microsoft.com/office/drawing/2014/main" id="{4B61A8DB-2D00-4C70-9BE7-F6C36C447F75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14" name="Text Box 3">
          <a:extLst>
            <a:ext uri="{FF2B5EF4-FFF2-40B4-BE49-F238E27FC236}">
              <a16:creationId xmlns:a16="http://schemas.microsoft.com/office/drawing/2014/main" id="{9FC9292F-2C52-4592-B272-76CB7406D62E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15" name="Text Box 3">
          <a:extLst>
            <a:ext uri="{FF2B5EF4-FFF2-40B4-BE49-F238E27FC236}">
              <a16:creationId xmlns:a16="http://schemas.microsoft.com/office/drawing/2014/main" id="{D9476B4B-8C7C-440F-BA0E-DC01CE41676F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16" name="Text Box 3">
          <a:extLst>
            <a:ext uri="{FF2B5EF4-FFF2-40B4-BE49-F238E27FC236}">
              <a16:creationId xmlns:a16="http://schemas.microsoft.com/office/drawing/2014/main" id="{D6F614C5-BBD3-4574-A441-2FC64E7170B2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17" name="Text Box 3">
          <a:extLst>
            <a:ext uri="{FF2B5EF4-FFF2-40B4-BE49-F238E27FC236}">
              <a16:creationId xmlns:a16="http://schemas.microsoft.com/office/drawing/2014/main" id="{393BFA8E-1C4F-4D07-8E4C-B8D963F43FAD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18" name="Text Box 3">
          <a:extLst>
            <a:ext uri="{FF2B5EF4-FFF2-40B4-BE49-F238E27FC236}">
              <a16:creationId xmlns:a16="http://schemas.microsoft.com/office/drawing/2014/main" id="{80241DC1-84CB-456C-A657-DFFC29825DE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19" name="Text Box 3">
          <a:extLst>
            <a:ext uri="{FF2B5EF4-FFF2-40B4-BE49-F238E27FC236}">
              <a16:creationId xmlns:a16="http://schemas.microsoft.com/office/drawing/2014/main" id="{43F6F4DD-374D-40DB-BB15-BE6D1921998E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20" name="Text Box 3">
          <a:extLst>
            <a:ext uri="{FF2B5EF4-FFF2-40B4-BE49-F238E27FC236}">
              <a16:creationId xmlns:a16="http://schemas.microsoft.com/office/drawing/2014/main" id="{5C04A220-DEE3-40F1-A1B2-5893B0065F09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21" name="Text Box 3">
          <a:extLst>
            <a:ext uri="{FF2B5EF4-FFF2-40B4-BE49-F238E27FC236}">
              <a16:creationId xmlns:a16="http://schemas.microsoft.com/office/drawing/2014/main" id="{DD3918C6-48D5-4312-8681-A6AD89070503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22" name="Text Box 3">
          <a:extLst>
            <a:ext uri="{FF2B5EF4-FFF2-40B4-BE49-F238E27FC236}">
              <a16:creationId xmlns:a16="http://schemas.microsoft.com/office/drawing/2014/main" id="{37970F8D-EEB8-4E93-A219-115FD88DB50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23" name="Text Box 3">
          <a:extLst>
            <a:ext uri="{FF2B5EF4-FFF2-40B4-BE49-F238E27FC236}">
              <a16:creationId xmlns:a16="http://schemas.microsoft.com/office/drawing/2014/main" id="{932B9CBD-1285-41C9-BFE5-519DA15DC6E0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24" name="Text Box 3">
          <a:extLst>
            <a:ext uri="{FF2B5EF4-FFF2-40B4-BE49-F238E27FC236}">
              <a16:creationId xmlns:a16="http://schemas.microsoft.com/office/drawing/2014/main" id="{3ED01DC2-5FF6-40B8-A41D-18753FD78A3C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25" name="Text Box 3">
          <a:extLst>
            <a:ext uri="{FF2B5EF4-FFF2-40B4-BE49-F238E27FC236}">
              <a16:creationId xmlns:a16="http://schemas.microsoft.com/office/drawing/2014/main" id="{6C3E8EC0-AC51-4F82-A1E0-0F0E6B04F34D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26" name="Text Box 3">
          <a:extLst>
            <a:ext uri="{FF2B5EF4-FFF2-40B4-BE49-F238E27FC236}">
              <a16:creationId xmlns:a16="http://schemas.microsoft.com/office/drawing/2014/main" id="{0140DE24-236F-4ABE-9BFC-C5F98CA84C69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27" name="Text Box 3">
          <a:extLst>
            <a:ext uri="{FF2B5EF4-FFF2-40B4-BE49-F238E27FC236}">
              <a16:creationId xmlns:a16="http://schemas.microsoft.com/office/drawing/2014/main" id="{7DA439EA-1FC2-4E8C-9F32-816F6F1BFA8A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28" name="Text Box 3">
          <a:extLst>
            <a:ext uri="{FF2B5EF4-FFF2-40B4-BE49-F238E27FC236}">
              <a16:creationId xmlns:a16="http://schemas.microsoft.com/office/drawing/2014/main" id="{BC132007-937D-45C3-8A69-3E24C29B26EC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29" name="Text Box 3">
          <a:extLst>
            <a:ext uri="{FF2B5EF4-FFF2-40B4-BE49-F238E27FC236}">
              <a16:creationId xmlns:a16="http://schemas.microsoft.com/office/drawing/2014/main" id="{C8032C54-8BFB-44AC-868C-F3FCDA344FBF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30" name="Text Box 3">
          <a:extLst>
            <a:ext uri="{FF2B5EF4-FFF2-40B4-BE49-F238E27FC236}">
              <a16:creationId xmlns:a16="http://schemas.microsoft.com/office/drawing/2014/main" id="{3715774B-C1A3-4B9F-8589-BA4EFEC38919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31" name="Text Box 3">
          <a:extLst>
            <a:ext uri="{FF2B5EF4-FFF2-40B4-BE49-F238E27FC236}">
              <a16:creationId xmlns:a16="http://schemas.microsoft.com/office/drawing/2014/main" id="{0EBA0552-5774-4545-9973-49ACBC2F36FB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32" name="Text Box 3">
          <a:extLst>
            <a:ext uri="{FF2B5EF4-FFF2-40B4-BE49-F238E27FC236}">
              <a16:creationId xmlns:a16="http://schemas.microsoft.com/office/drawing/2014/main" id="{CEF05B3F-5C10-4E2B-9746-34E0EFEE8D2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33" name="Text Box 3">
          <a:extLst>
            <a:ext uri="{FF2B5EF4-FFF2-40B4-BE49-F238E27FC236}">
              <a16:creationId xmlns:a16="http://schemas.microsoft.com/office/drawing/2014/main" id="{1590CFCF-0149-417D-82AC-E200239D68F7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34" name="Text Box 3">
          <a:extLst>
            <a:ext uri="{FF2B5EF4-FFF2-40B4-BE49-F238E27FC236}">
              <a16:creationId xmlns:a16="http://schemas.microsoft.com/office/drawing/2014/main" id="{B9C87907-FD0A-4AB4-AEBA-FC85CB25F98B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35" name="Text Box 3">
          <a:extLst>
            <a:ext uri="{FF2B5EF4-FFF2-40B4-BE49-F238E27FC236}">
              <a16:creationId xmlns:a16="http://schemas.microsoft.com/office/drawing/2014/main" id="{BEE4A80D-3A3C-4746-A0A2-85C39E88352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36" name="Text Box 3">
          <a:extLst>
            <a:ext uri="{FF2B5EF4-FFF2-40B4-BE49-F238E27FC236}">
              <a16:creationId xmlns:a16="http://schemas.microsoft.com/office/drawing/2014/main" id="{A3194296-AA3F-48C1-B75B-54378A417BB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247650"/>
    <xdr:sp macro="" textlink="">
      <xdr:nvSpPr>
        <xdr:cNvPr id="2037" name="Text Box 3">
          <a:extLst>
            <a:ext uri="{FF2B5EF4-FFF2-40B4-BE49-F238E27FC236}">
              <a16:creationId xmlns:a16="http://schemas.microsoft.com/office/drawing/2014/main" id="{E00BB475-92B8-4218-9296-9192C4CF7B97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38" name="Text Box 3">
          <a:extLst>
            <a:ext uri="{FF2B5EF4-FFF2-40B4-BE49-F238E27FC236}">
              <a16:creationId xmlns:a16="http://schemas.microsoft.com/office/drawing/2014/main" id="{D4F07B40-E42E-46D3-A5B0-E5B7674B9A33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39" name="Text Box 3">
          <a:extLst>
            <a:ext uri="{FF2B5EF4-FFF2-40B4-BE49-F238E27FC236}">
              <a16:creationId xmlns:a16="http://schemas.microsoft.com/office/drawing/2014/main" id="{AB6DC17C-A726-482D-A6D5-4834286631CB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40" name="Text Box 3">
          <a:extLst>
            <a:ext uri="{FF2B5EF4-FFF2-40B4-BE49-F238E27FC236}">
              <a16:creationId xmlns:a16="http://schemas.microsoft.com/office/drawing/2014/main" id="{4F15C470-495B-4518-8DAD-53BBD842EC83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41" name="Text Box 3">
          <a:extLst>
            <a:ext uri="{FF2B5EF4-FFF2-40B4-BE49-F238E27FC236}">
              <a16:creationId xmlns:a16="http://schemas.microsoft.com/office/drawing/2014/main" id="{5B599DCE-820D-49A4-819F-9F3336CF9A92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42" name="Text Box 3">
          <a:extLst>
            <a:ext uri="{FF2B5EF4-FFF2-40B4-BE49-F238E27FC236}">
              <a16:creationId xmlns:a16="http://schemas.microsoft.com/office/drawing/2014/main" id="{12FD3614-E15A-4D20-8FFC-AA80B7A7D373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43" name="Text Box 3">
          <a:extLst>
            <a:ext uri="{FF2B5EF4-FFF2-40B4-BE49-F238E27FC236}">
              <a16:creationId xmlns:a16="http://schemas.microsoft.com/office/drawing/2014/main" id="{AC2DA55B-D8CC-4DEA-96FD-AFE36FFAAFEF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44" name="Text Box 3">
          <a:extLst>
            <a:ext uri="{FF2B5EF4-FFF2-40B4-BE49-F238E27FC236}">
              <a16:creationId xmlns:a16="http://schemas.microsoft.com/office/drawing/2014/main" id="{9B2FE168-C1B4-4510-8FDD-9F628FE5738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45" name="Text Box 3">
          <a:extLst>
            <a:ext uri="{FF2B5EF4-FFF2-40B4-BE49-F238E27FC236}">
              <a16:creationId xmlns:a16="http://schemas.microsoft.com/office/drawing/2014/main" id="{503E7E19-1084-4C25-993B-CB2A2F5B28C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46" name="Text Box 3">
          <a:extLst>
            <a:ext uri="{FF2B5EF4-FFF2-40B4-BE49-F238E27FC236}">
              <a16:creationId xmlns:a16="http://schemas.microsoft.com/office/drawing/2014/main" id="{8C3ED32F-A428-4910-B4A5-A9E393802FC9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47" name="Text Box 3">
          <a:extLst>
            <a:ext uri="{FF2B5EF4-FFF2-40B4-BE49-F238E27FC236}">
              <a16:creationId xmlns:a16="http://schemas.microsoft.com/office/drawing/2014/main" id="{DA274788-7277-46E8-8E11-946434392012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48" name="Text Box 3">
          <a:extLst>
            <a:ext uri="{FF2B5EF4-FFF2-40B4-BE49-F238E27FC236}">
              <a16:creationId xmlns:a16="http://schemas.microsoft.com/office/drawing/2014/main" id="{E5A60BF4-195A-4089-87D7-28A9B9706A0B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49" name="Text Box 3">
          <a:extLst>
            <a:ext uri="{FF2B5EF4-FFF2-40B4-BE49-F238E27FC236}">
              <a16:creationId xmlns:a16="http://schemas.microsoft.com/office/drawing/2014/main" id="{E2D27197-9790-4A7C-8BC4-F692FDE43625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50" name="Text Box 3">
          <a:extLst>
            <a:ext uri="{FF2B5EF4-FFF2-40B4-BE49-F238E27FC236}">
              <a16:creationId xmlns:a16="http://schemas.microsoft.com/office/drawing/2014/main" id="{B2F54959-38DE-46E5-8BFF-454889ED4550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34852651-8A0A-44F3-93E6-A839AAEBC556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52" name="Text Box 3">
          <a:extLst>
            <a:ext uri="{FF2B5EF4-FFF2-40B4-BE49-F238E27FC236}">
              <a16:creationId xmlns:a16="http://schemas.microsoft.com/office/drawing/2014/main" id="{4D7004D2-0181-4185-AC59-3E5B41DCBF73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53" name="Text Box 3">
          <a:extLst>
            <a:ext uri="{FF2B5EF4-FFF2-40B4-BE49-F238E27FC236}">
              <a16:creationId xmlns:a16="http://schemas.microsoft.com/office/drawing/2014/main" id="{002D42BE-041A-458D-91F2-CA0291620BBC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54" name="Text Box 3">
          <a:extLst>
            <a:ext uri="{FF2B5EF4-FFF2-40B4-BE49-F238E27FC236}">
              <a16:creationId xmlns:a16="http://schemas.microsoft.com/office/drawing/2014/main" id="{F0A04AFF-A037-48E3-ACAC-E3842585B02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55" name="Text Box 3">
          <a:extLst>
            <a:ext uri="{FF2B5EF4-FFF2-40B4-BE49-F238E27FC236}">
              <a16:creationId xmlns:a16="http://schemas.microsoft.com/office/drawing/2014/main" id="{A3F5D32A-B007-468D-81B7-CE84E8F66276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56" name="Text Box 3">
          <a:extLst>
            <a:ext uri="{FF2B5EF4-FFF2-40B4-BE49-F238E27FC236}">
              <a16:creationId xmlns:a16="http://schemas.microsoft.com/office/drawing/2014/main" id="{9BD7845E-6A21-4084-8452-0A58C94C173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57" name="Text Box 3">
          <a:extLst>
            <a:ext uri="{FF2B5EF4-FFF2-40B4-BE49-F238E27FC236}">
              <a16:creationId xmlns:a16="http://schemas.microsoft.com/office/drawing/2014/main" id="{49A71592-72FE-4AFE-BBA0-B5138FA0597E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58" name="Text Box 3">
          <a:extLst>
            <a:ext uri="{FF2B5EF4-FFF2-40B4-BE49-F238E27FC236}">
              <a16:creationId xmlns:a16="http://schemas.microsoft.com/office/drawing/2014/main" id="{B7BB799A-C68B-4320-8447-965E74A2911E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59" name="Text Box 3">
          <a:extLst>
            <a:ext uri="{FF2B5EF4-FFF2-40B4-BE49-F238E27FC236}">
              <a16:creationId xmlns:a16="http://schemas.microsoft.com/office/drawing/2014/main" id="{2897FBE0-90D3-43DF-8F48-9510022DDFB7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60" name="Text Box 3">
          <a:extLst>
            <a:ext uri="{FF2B5EF4-FFF2-40B4-BE49-F238E27FC236}">
              <a16:creationId xmlns:a16="http://schemas.microsoft.com/office/drawing/2014/main" id="{92D6D124-ECE7-4952-9E61-C1E05F6BF42C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61" name="Text Box 3">
          <a:extLst>
            <a:ext uri="{FF2B5EF4-FFF2-40B4-BE49-F238E27FC236}">
              <a16:creationId xmlns:a16="http://schemas.microsoft.com/office/drawing/2014/main" id="{46C2A0C4-F07B-444F-AF66-7A7C41294E75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62" name="Text Box 3">
          <a:extLst>
            <a:ext uri="{FF2B5EF4-FFF2-40B4-BE49-F238E27FC236}">
              <a16:creationId xmlns:a16="http://schemas.microsoft.com/office/drawing/2014/main" id="{5E059E1E-E025-4D2E-8ACC-212D63D62683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63" name="Text Box 3">
          <a:extLst>
            <a:ext uri="{FF2B5EF4-FFF2-40B4-BE49-F238E27FC236}">
              <a16:creationId xmlns:a16="http://schemas.microsoft.com/office/drawing/2014/main" id="{63E931EE-3DB0-433B-B81C-3B9C6619C8A5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64" name="Text Box 3">
          <a:extLst>
            <a:ext uri="{FF2B5EF4-FFF2-40B4-BE49-F238E27FC236}">
              <a16:creationId xmlns:a16="http://schemas.microsoft.com/office/drawing/2014/main" id="{0DEF470B-88BF-44DA-8C6A-743B8158C5CD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65" name="Text Box 3">
          <a:extLst>
            <a:ext uri="{FF2B5EF4-FFF2-40B4-BE49-F238E27FC236}">
              <a16:creationId xmlns:a16="http://schemas.microsoft.com/office/drawing/2014/main" id="{ACF90FAC-C372-4BF6-9176-8E597308B2ED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66" name="Text Box 3">
          <a:extLst>
            <a:ext uri="{FF2B5EF4-FFF2-40B4-BE49-F238E27FC236}">
              <a16:creationId xmlns:a16="http://schemas.microsoft.com/office/drawing/2014/main" id="{D742690C-AD0C-4628-A261-28F0289E37E8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67" name="Text Box 3">
          <a:extLst>
            <a:ext uri="{FF2B5EF4-FFF2-40B4-BE49-F238E27FC236}">
              <a16:creationId xmlns:a16="http://schemas.microsoft.com/office/drawing/2014/main" id="{5A9F32C3-D5D2-4C75-BE9B-73B8446F0385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68" name="Text Box 3">
          <a:extLst>
            <a:ext uri="{FF2B5EF4-FFF2-40B4-BE49-F238E27FC236}">
              <a16:creationId xmlns:a16="http://schemas.microsoft.com/office/drawing/2014/main" id="{82429EA5-C29C-487C-9C18-E8EC29221FF6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69" name="Text Box 3">
          <a:extLst>
            <a:ext uri="{FF2B5EF4-FFF2-40B4-BE49-F238E27FC236}">
              <a16:creationId xmlns:a16="http://schemas.microsoft.com/office/drawing/2014/main" id="{9B70E2C8-80B1-4D5E-A7BF-7FC080F19AE8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70" name="Text Box 3">
          <a:extLst>
            <a:ext uri="{FF2B5EF4-FFF2-40B4-BE49-F238E27FC236}">
              <a16:creationId xmlns:a16="http://schemas.microsoft.com/office/drawing/2014/main" id="{B7D4C9E0-11F6-486C-9411-28ADE559646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71" name="Text Box 3">
          <a:extLst>
            <a:ext uri="{FF2B5EF4-FFF2-40B4-BE49-F238E27FC236}">
              <a16:creationId xmlns:a16="http://schemas.microsoft.com/office/drawing/2014/main" id="{E32E9281-D8BC-4304-95E3-A5CC1535811B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72" name="Text Box 3">
          <a:extLst>
            <a:ext uri="{FF2B5EF4-FFF2-40B4-BE49-F238E27FC236}">
              <a16:creationId xmlns:a16="http://schemas.microsoft.com/office/drawing/2014/main" id="{B7CEEA77-2A09-445A-8EEB-4DA62DBBEDE7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73" name="Text Box 3">
          <a:extLst>
            <a:ext uri="{FF2B5EF4-FFF2-40B4-BE49-F238E27FC236}">
              <a16:creationId xmlns:a16="http://schemas.microsoft.com/office/drawing/2014/main" id="{8E8FAEA3-D275-41DE-914D-94DEE4C91670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74" name="Text Box 3">
          <a:extLst>
            <a:ext uri="{FF2B5EF4-FFF2-40B4-BE49-F238E27FC236}">
              <a16:creationId xmlns:a16="http://schemas.microsoft.com/office/drawing/2014/main" id="{271E14AA-CF0F-4F66-AD6C-DBDF17A60D4C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247650"/>
    <xdr:sp macro="" textlink="">
      <xdr:nvSpPr>
        <xdr:cNvPr id="2075" name="Text Box 3">
          <a:extLst>
            <a:ext uri="{FF2B5EF4-FFF2-40B4-BE49-F238E27FC236}">
              <a16:creationId xmlns:a16="http://schemas.microsoft.com/office/drawing/2014/main" id="{5D3EF0F8-5C50-4E3A-B721-EBB068F10BFA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076" name="Text Box 3">
          <a:extLst>
            <a:ext uri="{FF2B5EF4-FFF2-40B4-BE49-F238E27FC236}">
              <a16:creationId xmlns:a16="http://schemas.microsoft.com/office/drawing/2014/main" id="{90E7AE42-9CFA-42E8-89E0-B59301ABC23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077" name="Text Box 3">
          <a:extLst>
            <a:ext uri="{FF2B5EF4-FFF2-40B4-BE49-F238E27FC236}">
              <a16:creationId xmlns:a16="http://schemas.microsoft.com/office/drawing/2014/main" id="{F5121C3C-837E-419A-BAA1-9ACADC4D5233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078" name="Text Box 3">
          <a:extLst>
            <a:ext uri="{FF2B5EF4-FFF2-40B4-BE49-F238E27FC236}">
              <a16:creationId xmlns:a16="http://schemas.microsoft.com/office/drawing/2014/main" id="{17B52DA2-F48C-4E23-B289-27AB2B46781F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079" name="Text Box 3">
          <a:extLst>
            <a:ext uri="{FF2B5EF4-FFF2-40B4-BE49-F238E27FC236}">
              <a16:creationId xmlns:a16="http://schemas.microsoft.com/office/drawing/2014/main" id="{CF4AB310-B298-4150-996C-CC3D0F16CA1C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080" name="Text Box 3">
          <a:extLst>
            <a:ext uri="{FF2B5EF4-FFF2-40B4-BE49-F238E27FC236}">
              <a16:creationId xmlns:a16="http://schemas.microsoft.com/office/drawing/2014/main" id="{29D18FD8-C3BA-4295-A6AB-0EA08BB768F0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081" name="Text Box 3">
          <a:extLst>
            <a:ext uri="{FF2B5EF4-FFF2-40B4-BE49-F238E27FC236}">
              <a16:creationId xmlns:a16="http://schemas.microsoft.com/office/drawing/2014/main" id="{CFA58C8A-A0BA-4655-8F5F-0DE12D6FED9C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082" name="Text Box 3">
          <a:extLst>
            <a:ext uri="{FF2B5EF4-FFF2-40B4-BE49-F238E27FC236}">
              <a16:creationId xmlns:a16="http://schemas.microsoft.com/office/drawing/2014/main" id="{BA109917-D05F-4633-BA2C-FCD045604E37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083" name="Text Box 3">
          <a:extLst>
            <a:ext uri="{FF2B5EF4-FFF2-40B4-BE49-F238E27FC236}">
              <a16:creationId xmlns:a16="http://schemas.microsoft.com/office/drawing/2014/main" id="{5CBA9031-6A9D-4D49-A633-E3B569B71765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084" name="Text Box 3">
          <a:extLst>
            <a:ext uri="{FF2B5EF4-FFF2-40B4-BE49-F238E27FC236}">
              <a16:creationId xmlns:a16="http://schemas.microsoft.com/office/drawing/2014/main" id="{98DBC721-001B-4A5F-8768-412A15D0E66A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085" name="Text Box 3">
          <a:extLst>
            <a:ext uri="{FF2B5EF4-FFF2-40B4-BE49-F238E27FC236}">
              <a16:creationId xmlns:a16="http://schemas.microsoft.com/office/drawing/2014/main" id="{B65DC192-F9AB-438B-8176-E7548344581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086" name="Text Box 3">
          <a:extLst>
            <a:ext uri="{FF2B5EF4-FFF2-40B4-BE49-F238E27FC236}">
              <a16:creationId xmlns:a16="http://schemas.microsoft.com/office/drawing/2014/main" id="{756AC649-9217-48D8-AF3C-564F80112250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087" name="Text Box 3">
          <a:extLst>
            <a:ext uri="{FF2B5EF4-FFF2-40B4-BE49-F238E27FC236}">
              <a16:creationId xmlns:a16="http://schemas.microsoft.com/office/drawing/2014/main" id="{A18630B0-F276-4DF3-9B6B-DE2FB75867D0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088" name="Text Box 3">
          <a:extLst>
            <a:ext uri="{FF2B5EF4-FFF2-40B4-BE49-F238E27FC236}">
              <a16:creationId xmlns:a16="http://schemas.microsoft.com/office/drawing/2014/main" id="{2CD58BFF-AF3A-4919-8C2D-A29D08BB3302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089" name="Text Box 3">
          <a:extLst>
            <a:ext uri="{FF2B5EF4-FFF2-40B4-BE49-F238E27FC236}">
              <a16:creationId xmlns:a16="http://schemas.microsoft.com/office/drawing/2014/main" id="{CC8B8053-EE36-4B14-B709-37747CBDC9D6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090" name="Text Box 3">
          <a:extLst>
            <a:ext uri="{FF2B5EF4-FFF2-40B4-BE49-F238E27FC236}">
              <a16:creationId xmlns:a16="http://schemas.microsoft.com/office/drawing/2014/main" id="{ACA1C7BA-94AF-4946-AF65-23D2003C0E0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091" name="Text Box 3">
          <a:extLst>
            <a:ext uri="{FF2B5EF4-FFF2-40B4-BE49-F238E27FC236}">
              <a16:creationId xmlns:a16="http://schemas.microsoft.com/office/drawing/2014/main" id="{C2FA1A96-CED9-4E46-B4A9-DC9A6278DB9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092" name="Text Box 3">
          <a:extLst>
            <a:ext uri="{FF2B5EF4-FFF2-40B4-BE49-F238E27FC236}">
              <a16:creationId xmlns:a16="http://schemas.microsoft.com/office/drawing/2014/main" id="{5367B98A-B907-4DB1-B8C9-E21F94CFD45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093" name="Text Box 3">
          <a:extLst>
            <a:ext uri="{FF2B5EF4-FFF2-40B4-BE49-F238E27FC236}">
              <a16:creationId xmlns:a16="http://schemas.microsoft.com/office/drawing/2014/main" id="{AF3F342C-6228-4922-A6C3-18931519D08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094" name="Text Box 3">
          <a:extLst>
            <a:ext uri="{FF2B5EF4-FFF2-40B4-BE49-F238E27FC236}">
              <a16:creationId xmlns:a16="http://schemas.microsoft.com/office/drawing/2014/main" id="{CB8D1633-6EE0-4543-8F89-A6B2763F1587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095" name="Text Box 3">
          <a:extLst>
            <a:ext uri="{FF2B5EF4-FFF2-40B4-BE49-F238E27FC236}">
              <a16:creationId xmlns:a16="http://schemas.microsoft.com/office/drawing/2014/main" id="{A43FDF4A-B08C-4920-AA79-BECF55EB3D5E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096" name="Text Box 3">
          <a:extLst>
            <a:ext uri="{FF2B5EF4-FFF2-40B4-BE49-F238E27FC236}">
              <a16:creationId xmlns:a16="http://schemas.microsoft.com/office/drawing/2014/main" id="{46EEF948-87FA-4A03-8F1F-75932262798A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097" name="Text Box 3">
          <a:extLst>
            <a:ext uri="{FF2B5EF4-FFF2-40B4-BE49-F238E27FC236}">
              <a16:creationId xmlns:a16="http://schemas.microsoft.com/office/drawing/2014/main" id="{4AA327F3-8D85-49AF-9098-168CE4FC677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098" name="Text Box 3">
          <a:extLst>
            <a:ext uri="{FF2B5EF4-FFF2-40B4-BE49-F238E27FC236}">
              <a16:creationId xmlns:a16="http://schemas.microsoft.com/office/drawing/2014/main" id="{B1FB5321-B8D5-4725-9FD1-1AE42D1A8FEC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099" name="Text Box 3">
          <a:extLst>
            <a:ext uri="{FF2B5EF4-FFF2-40B4-BE49-F238E27FC236}">
              <a16:creationId xmlns:a16="http://schemas.microsoft.com/office/drawing/2014/main" id="{C8FFA1BC-F7BF-42B5-9D55-C5D0F8DD8302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100" name="Text Box 3">
          <a:extLst>
            <a:ext uri="{FF2B5EF4-FFF2-40B4-BE49-F238E27FC236}">
              <a16:creationId xmlns:a16="http://schemas.microsoft.com/office/drawing/2014/main" id="{49E14E43-119C-429E-9B0A-7160DCF50A17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101" name="Text Box 3">
          <a:extLst>
            <a:ext uri="{FF2B5EF4-FFF2-40B4-BE49-F238E27FC236}">
              <a16:creationId xmlns:a16="http://schemas.microsoft.com/office/drawing/2014/main" id="{5AE71457-6EAE-4F50-93FC-AA1658CBB8FB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102" name="Text Box 3">
          <a:extLst>
            <a:ext uri="{FF2B5EF4-FFF2-40B4-BE49-F238E27FC236}">
              <a16:creationId xmlns:a16="http://schemas.microsoft.com/office/drawing/2014/main" id="{B2D07151-C0CD-4037-B6C3-F9ACC13066CC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103" name="Text Box 3">
          <a:extLst>
            <a:ext uri="{FF2B5EF4-FFF2-40B4-BE49-F238E27FC236}">
              <a16:creationId xmlns:a16="http://schemas.microsoft.com/office/drawing/2014/main" id="{AB6374A6-3E9B-42A8-BEBD-32BA89A98FB0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104" name="Text Box 3">
          <a:extLst>
            <a:ext uri="{FF2B5EF4-FFF2-40B4-BE49-F238E27FC236}">
              <a16:creationId xmlns:a16="http://schemas.microsoft.com/office/drawing/2014/main" id="{BB2B6975-AA44-4991-B458-7D0DD1B8EA86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105" name="Text Box 3">
          <a:extLst>
            <a:ext uri="{FF2B5EF4-FFF2-40B4-BE49-F238E27FC236}">
              <a16:creationId xmlns:a16="http://schemas.microsoft.com/office/drawing/2014/main" id="{00B6F077-44C8-4D1B-A89A-3381C89C0A0A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106" name="Text Box 3">
          <a:extLst>
            <a:ext uri="{FF2B5EF4-FFF2-40B4-BE49-F238E27FC236}">
              <a16:creationId xmlns:a16="http://schemas.microsoft.com/office/drawing/2014/main" id="{EACD51FD-D9DA-4A38-81D0-D4B2E1A20718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107" name="Text Box 3">
          <a:extLst>
            <a:ext uri="{FF2B5EF4-FFF2-40B4-BE49-F238E27FC236}">
              <a16:creationId xmlns:a16="http://schemas.microsoft.com/office/drawing/2014/main" id="{DF26D0F3-1F3E-4131-B21A-0CD2477BAE4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108" name="Text Box 3">
          <a:extLst>
            <a:ext uri="{FF2B5EF4-FFF2-40B4-BE49-F238E27FC236}">
              <a16:creationId xmlns:a16="http://schemas.microsoft.com/office/drawing/2014/main" id="{E31D3CA8-59F6-4F90-A593-B6B283327FD8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109" name="Text Box 3">
          <a:extLst>
            <a:ext uri="{FF2B5EF4-FFF2-40B4-BE49-F238E27FC236}">
              <a16:creationId xmlns:a16="http://schemas.microsoft.com/office/drawing/2014/main" id="{E4BACA23-1784-4576-B338-01E9489AE86A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110" name="Text Box 3">
          <a:extLst>
            <a:ext uri="{FF2B5EF4-FFF2-40B4-BE49-F238E27FC236}">
              <a16:creationId xmlns:a16="http://schemas.microsoft.com/office/drawing/2014/main" id="{056DD35E-0FE0-44DC-983B-18C3DAE9EB85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111" name="Text Box 3">
          <a:extLst>
            <a:ext uri="{FF2B5EF4-FFF2-40B4-BE49-F238E27FC236}">
              <a16:creationId xmlns:a16="http://schemas.microsoft.com/office/drawing/2014/main" id="{548E9A4D-00B0-4473-A055-B5E2EF2C3DF6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112" name="Text Box 3">
          <a:extLst>
            <a:ext uri="{FF2B5EF4-FFF2-40B4-BE49-F238E27FC236}">
              <a16:creationId xmlns:a16="http://schemas.microsoft.com/office/drawing/2014/main" id="{5B21D2FC-3C85-4BA9-ACA6-4BBE4357C4CE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76200" cy="247650"/>
    <xdr:sp macro="" textlink="">
      <xdr:nvSpPr>
        <xdr:cNvPr id="2113" name="Text Box 3">
          <a:extLst>
            <a:ext uri="{FF2B5EF4-FFF2-40B4-BE49-F238E27FC236}">
              <a16:creationId xmlns:a16="http://schemas.microsoft.com/office/drawing/2014/main" id="{14F2546C-50FD-4051-94DC-13BF5FFC7C55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14" name="Text Box 3">
          <a:extLst>
            <a:ext uri="{FF2B5EF4-FFF2-40B4-BE49-F238E27FC236}">
              <a16:creationId xmlns:a16="http://schemas.microsoft.com/office/drawing/2014/main" id="{84550113-0595-4B02-B196-19DBD3772C8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15" name="Text Box 3">
          <a:extLst>
            <a:ext uri="{FF2B5EF4-FFF2-40B4-BE49-F238E27FC236}">
              <a16:creationId xmlns:a16="http://schemas.microsoft.com/office/drawing/2014/main" id="{73759FAE-9B65-499C-891D-CCC2918562FD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16" name="Text Box 3">
          <a:extLst>
            <a:ext uri="{FF2B5EF4-FFF2-40B4-BE49-F238E27FC236}">
              <a16:creationId xmlns:a16="http://schemas.microsoft.com/office/drawing/2014/main" id="{FD56D829-7718-49FB-B382-F69F82DC73B3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17" name="Text Box 3">
          <a:extLst>
            <a:ext uri="{FF2B5EF4-FFF2-40B4-BE49-F238E27FC236}">
              <a16:creationId xmlns:a16="http://schemas.microsoft.com/office/drawing/2014/main" id="{C7CC5646-CC99-46D3-9EA5-8721C52AA9B8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18" name="Text Box 3">
          <a:extLst>
            <a:ext uri="{FF2B5EF4-FFF2-40B4-BE49-F238E27FC236}">
              <a16:creationId xmlns:a16="http://schemas.microsoft.com/office/drawing/2014/main" id="{B2EDA493-E418-4F3F-B91C-CBDE149CCBAE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19" name="Text Box 3">
          <a:extLst>
            <a:ext uri="{FF2B5EF4-FFF2-40B4-BE49-F238E27FC236}">
              <a16:creationId xmlns:a16="http://schemas.microsoft.com/office/drawing/2014/main" id="{53BF3456-C611-42C5-90C5-E8D62804747B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20" name="Text Box 3">
          <a:extLst>
            <a:ext uri="{FF2B5EF4-FFF2-40B4-BE49-F238E27FC236}">
              <a16:creationId xmlns:a16="http://schemas.microsoft.com/office/drawing/2014/main" id="{461E6059-AA0F-493D-95AC-D4CAB632955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21" name="Text Box 3">
          <a:extLst>
            <a:ext uri="{FF2B5EF4-FFF2-40B4-BE49-F238E27FC236}">
              <a16:creationId xmlns:a16="http://schemas.microsoft.com/office/drawing/2014/main" id="{00D74023-28D0-4BED-804B-56BD091C062C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22" name="Text Box 3">
          <a:extLst>
            <a:ext uri="{FF2B5EF4-FFF2-40B4-BE49-F238E27FC236}">
              <a16:creationId xmlns:a16="http://schemas.microsoft.com/office/drawing/2014/main" id="{DC50F532-AD50-4354-AD23-0D0C48E7335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23" name="Text Box 3">
          <a:extLst>
            <a:ext uri="{FF2B5EF4-FFF2-40B4-BE49-F238E27FC236}">
              <a16:creationId xmlns:a16="http://schemas.microsoft.com/office/drawing/2014/main" id="{54E8F024-7BD7-4233-88AF-535AA5B7E1EC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24" name="Text Box 3">
          <a:extLst>
            <a:ext uri="{FF2B5EF4-FFF2-40B4-BE49-F238E27FC236}">
              <a16:creationId xmlns:a16="http://schemas.microsoft.com/office/drawing/2014/main" id="{C5E1B9FC-8940-490C-8F3E-FE3E8AC4F618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25" name="Text Box 3">
          <a:extLst>
            <a:ext uri="{FF2B5EF4-FFF2-40B4-BE49-F238E27FC236}">
              <a16:creationId xmlns:a16="http://schemas.microsoft.com/office/drawing/2014/main" id="{ED5C08B2-73B0-427D-A85F-1B34677C987B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26" name="Text Box 3">
          <a:extLst>
            <a:ext uri="{FF2B5EF4-FFF2-40B4-BE49-F238E27FC236}">
              <a16:creationId xmlns:a16="http://schemas.microsoft.com/office/drawing/2014/main" id="{42529646-3200-4856-9112-61E7B5F3E23B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27" name="Text Box 3">
          <a:extLst>
            <a:ext uri="{FF2B5EF4-FFF2-40B4-BE49-F238E27FC236}">
              <a16:creationId xmlns:a16="http://schemas.microsoft.com/office/drawing/2014/main" id="{1A421552-F73E-4816-A689-B0553E53FB09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28" name="Text Box 3">
          <a:extLst>
            <a:ext uri="{FF2B5EF4-FFF2-40B4-BE49-F238E27FC236}">
              <a16:creationId xmlns:a16="http://schemas.microsoft.com/office/drawing/2014/main" id="{98062340-09EA-4091-8003-6D87A3C680B2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29" name="Text Box 3">
          <a:extLst>
            <a:ext uri="{FF2B5EF4-FFF2-40B4-BE49-F238E27FC236}">
              <a16:creationId xmlns:a16="http://schemas.microsoft.com/office/drawing/2014/main" id="{28CC54BE-98A9-421F-9A8A-BD509554D0D0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30" name="Text Box 3">
          <a:extLst>
            <a:ext uri="{FF2B5EF4-FFF2-40B4-BE49-F238E27FC236}">
              <a16:creationId xmlns:a16="http://schemas.microsoft.com/office/drawing/2014/main" id="{1CB0DF8B-9006-44DB-9A41-AB5685D5D5CF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31" name="Text Box 3">
          <a:extLst>
            <a:ext uri="{FF2B5EF4-FFF2-40B4-BE49-F238E27FC236}">
              <a16:creationId xmlns:a16="http://schemas.microsoft.com/office/drawing/2014/main" id="{913ACF97-94C6-446D-9DA1-102A6F3AE042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32" name="Text Box 3">
          <a:extLst>
            <a:ext uri="{FF2B5EF4-FFF2-40B4-BE49-F238E27FC236}">
              <a16:creationId xmlns:a16="http://schemas.microsoft.com/office/drawing/2014/main" id="{F1394633-26AC-4767-A58B-FC39364E3892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33" name="Text Box 3">
          <a:extLst>
            <a:ext uri="{FF2B5EF4-FFF2-40B4-BE49-F238E27FC236}">
              <a16:creationId xmlns:a16="http://schemas.microsoft.com/office/drawing/2014/main" id="{1B9A6AC9-AD13-41AC-9371-371B9B360490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34" name="Text Box 3">
          <a:extLst>
            <a:ext uri="{FF2B5EF4-FFF2-40B4-BE49-F238E27FC236}">
              <a16:creationId xmlns:a16="http://schemas.microsoft.com/office/drawing/2014/main" id="{96BB68B3-480C-4891-882E-0CC216AAD359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35" name="Text Box 3">
          <a:extLst>
            <a:ext uri="{FF2B5EF4-FFF2-40B4-BE49-F238E27FC236}">
              <a16:creationId xmlns:a16="http://schemas.microsoft.com/office/drawing/2014/main" id="{268C853A-FD54-41A0-84FB-9483BC763548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36" name="Text Box 3">
          <a:extLst>
            <a:ext uri="{FF2B5EF4-FFF2-40B4-BE49-F238E27FC236}">
              <a16:creationId xmlns:a16="http://schemas.microsoft.com/office/drawing/2014/main" id="{5EDC6606-C8C9-452E-87F4-DD4D96CCF1AC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37" name="Text Box 3">
          <a:extLst>
            <a:ext uri="{FF2B5EF4-FFF2-40B4-BE49-F238E27FC236}">
              <a16:creationId xmlns:a16="http://schemas.microsoft.com/office/drawing/2014/main" id="{2ADD12FC-A83D-4675-AF22-50C6A07F7BA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38" name="Text Box 3">
          <a:extLst>
            <a:ext uri="{FF2B5EF4-FFF2-40B4-BE49-F238E27FC236}">
              <a16:creationId xmlns:a16="http://schemas.microsoft.com/office/drawing/2014/main" id="{D54FAA0F-930C-4ECA-BB82-12B86D000DF0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39" name="Text Box 3">
          <a:extLst>
            <a:ext uri="{FF2B5EF4-FFF2-40B4-BE49-F238E27FC236}">
              <a16:creationId xmlns:a16="http://schemas.microsoft.com/office/drawing/2014/main" id="{E317975A-2C2B-43D9-B474-5593899E6717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40" name="Text Box 3">
          <a:extLst>
            <a:ext uri="{FF2B5EF4-FFF2-40B4-BE49-F238E27FC236}">
              <a16:creationId xmlns:a16="http://schemas.microsoft.com/office/drawing/2014/main" id="{47FF4C71-2885-4DEC-A0B6-CB5641112D77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41" name="Text Box 3">
          <a:extLst>
            <a:ext uri="{FF2B5EF4-FFF2-40B4-BE49-F238E27FC236}">
              <a16:creationId xmlns:a16="http://schemas.microsoft.com/office/drawing/2014/main" id="{F6FB1F20-194F-4E93-AB6D-BDC0D3B66920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42" name="Text Box 3">
          <a:extLst>
            <a:ext uri="{FF2B5EF4-FFF2-40B4-BE49-F238E27FC236}">
              <a16:creationId xmlns:a16="http://schemas.microsoft.com/office/drawing/2014/main" id="{651E2B24-0B55-4676-95DB-B0054AA276DE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43" name="Text Box 3">
          <a:extLst>
            <a:ext uri="{FF2B5EF4-FFF2-40B4-BE49-F238E27FC236}">
              <a16:creationId xmlns:a16="http://schemas.microsoft.com/office/drawing/2014/main" id="{9416C900-8296-4A50-9DF7-D629F679870E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44" name="Text Box 3">
          <a:extLst>
            <a:ext uri="{FF2B5EF4-FFF2-40B4-BE49-F238E27FC236}">
              <a16:creationId xmlns:a16="http://schemas.microsoft.com/office/drawing/2014/main" id="{B2A3B972-F536-494A-96DB-8214833E3DE9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45" name="Text Box 3">
          <a:extLst>
            <a:ext uri="{FF2B5EF4-FFF2-40B4-BE49-F238E27FC236}">
              <a16:creationId xmlns:a16="http://schemas.microsoft.com/office/drawing/2014/main" id="{27CCD544-6B82-45C2-84D9-38B8E31A40BB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46" name="Text Box 3">
          <a:extLst>
            <a:ext uri="{FF2B5EF4-FFF2-40B4-BE49-F238E27FC236}">
              <a16:creationId xmlns:a16="http://schemas.microsoft.com/office/drawing/2014/main" id="{284F1CBF-4FBC-4778-B26A-EDE7C19CC3EA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47" name="Text Box 3">
          <a:extLst>
            <a:ext uri="{FF2B5EF4-FFF2-40B4-BE49-F238E27FC236}">
              <a16:creationId xmlns:a16="http://schemas.microsoft.com/office/drawing/2014/main" id="{912B2FD9-B273-451B-B339-9BC1B2D9BB36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48" name="Text Box 3">
          <a:extLst>
            <a:ext uri="{FF2B5EF4-FFF2-40B4-BE49-F238E27FC236}">
              <a16:creationId xmlns:a16="http://schemas.microsoft.com/office/drawing/2014/main" id="{11AE3AD3-4CB8-4220-B9D8-460615BA7B6D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49" name="Text Box 3">
          <a:extLst>
            <a:ext uri="{FF2B5EF4-FFF2-40B4-BE49-F238E27FC236}">
              <a16:creationId xmlns:a16="http://schemas.microsoft.com/office/drawing/2014/main" id="{E7A5B2C6-52D0-44BB-850E-397083B25016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50" name="Text Box 3">
          <a:extLst>
            <a:ext uri="{FF2B5EF4-FFF2-40B4-BE49-F238E27FC236}">
              <a16:creationId xmlns:a16="http://schemas.microsoft.com/office/drawing/2014/main" id="{4B3D36A5-934F-4B06-A4F0-62995BAEDF70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76200" cy="247650"/>
    <xdr:sp macro="" textlink="">
      <xdr:nvSpPr>
        <xdr:cNvPr id="2151" name="Text Box 3">
          <a:extLst>
            <a:ext uri="{FF2B5EF4-FFF2-40B4-BE49-F238E27FC236}">
              <a16:creationId xmlns:a16="http://schemas.microsoft.com/office/drawing/2014/main" id="{C9B9896E-DC26-4092-B527-78289E0FD7FB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52" name="Text Box 3">
          <a:extLst>
            <a:ext uri="{FF2B5EF4-FFF2-40B4-BE49-F238E27FC236}">
              <a16:creationId xmlns:a16="http://schemas.microsoft.com/office/drawing/2014/main" id="{8ECD0C8C-501A-4924-AEA6-3BC2BB7DA838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53" name="Text Box 3">
          <a:extLst>
            <a:ext uri="{FF2B5EF4-FFF2-40B4-BE49-F238E27FC236}">
              <a16:creationId xmlns:a16="http://schemas.microsoft.com/office/drawing/2014/main" id="{3E4024B9-84E9-4E5D-9D8B-C11DDCC59619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54" name="Text Box 3">
          <a:extLst>
            <a:ext uri="{FF2B5EF4-FFF2-40B4-BE49-F238E27FC236}">
              <a16:creationId xmlns:a16="http://schemas.microsoft.com/office/drawing/2014/main" id="{3C70A2A1-03F9-4D50-834F-C2B0F998134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55" name="Text Box 3">
          <a:extLst>
            <a:ext uri="{FF2B5EF4-FFF2-40B4-BE49-F238E27FC236}">
              <a16:creationId xmlns:a16="http://schemas.microsoft.com/office/drawing/2014/main" id="{2CC61F66-1CDE-416F-A7E1-367BE99E91CB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56" name="Text Box 3">
          <a:extLst>
            <a:ext uri="{FF2B5EF4-FFF2-40B4-BE49-F238E27FC236}">
              <a16:creationId xmlns:a16="http://schemas.microsoft.com/office/drawing/2014/main" id="{89E42947-41B2-4454-AAD3-FFCF81983CFB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57" name="Text Box 3">
          <a:extLst>
            <a:ext uri="{FF2B5EF4-FFF2-40B4-BE49-F238E27FC236}">
              <a16:creationId xmlns:a16="http://schemas.microsoft.com/office/drawing/2014/main" id="{4BA3D0F9-460C-4EE1-A9E6-F71A3D2AE51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58" name="Text Box 3">
          <a:extLst>
            <a:ext uri="{FF2B5EF4-FFF2-40B4-BE49-F238E27FC236}">
              <a16:creationId xmlns:a16="http://schemas.microsoft.com/office/drawing/2014/main" id="{E7DCB1ED-835A-419D-A60E-3B1441BA70B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59" name="Text Box 3">
          <a:extLst>
            <a:ext uri="{FF2B5EF4-FFF2-40B4-BE49-F238E27FC236}">
              <a16:creationId xmlns:a16="http://schemas.microsoft.com/office/drawing/2014/main" id="{0297EEA1-A97D-4A02-9D0F-D1F1FE99EADF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60" name="Text Box 3">
          <a:extLst>
            <a:ext uri="{FF2B5EF4-FFF2-40B4-BE49-F238E27FC236}">
              <a16:creationId xmlns:a16="http://schemas.microsoft.com/office/drawing/2014/main" id="{A422CAA2-A2EC-42C6-837A-5905004819DA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61" name="Text Box 3">
          <a:extLst>
            <a:ext uri="{FF2B5EF4-FFF2-40B4-BE49-F238E27FC236}">
              <a16:creationId xmlns:a16="http://schemas.microsoft.com/office/drawing/2014/main" id="{DB5899C7-2138-4A13-8B6F-3CE3979581B9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62" name="Text Box 3">
          <a:extLst>
            <a:ext uri="{FF2B5EF4-FFF2-40B4-BE49-F238E27FC236}">
              <a16:creationId xmlns:a16="http://schemas.microsoft.com/office/drawing/2014/main" id="{34062BDF-BD84-443B-8D94-28BE777078B7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63" name="Text Box 3">
          <a:extLst>
            <a:ext uri="{FF2B5EF4-FFF2-40B4-BE49-F238E27FC236}">
              <a16:creationId xmlns:a16="http://schemas.microsoft.com/office/drawing/2014/main" id="{5DB3BB90-7406-4A59-8D6B-61809F75EC58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64" name="Text Box 3">
          <a:extLst>
            <a:ext uri="{FF2B5EF4-FFF2-40B4-BE49-F238E27FC236}">
              <a16:creationId xmlns:a16="http://schemas.microsoft.com/office/drawing/2014/main" id="{005DDFF3-6844-4393-AD86-0D101499E0B7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65" name="Text Box 3">
          <a:extLst>
            <a:ext uri="{FF2B5EF4-FFF2-40B4-BE49-F238E27FC236}">
              <a16:creationId xmlns:a16="http://schemas.microsoft.com/office/drawing/2014/main" id="{9B5BCB6E-89F4-442C-93A9-3B5E4BFBB8DD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66" name="Text Box 3">
          <a:extLst>
            <a:ext uri="{FF2B5EF4-FFF2-40B4-BE49-F238E27FC236}">
              <a16:creationId xmlns:a16="http://schemas.microsoft.com/office/drawing/2014/main" id="{5BBA43E5-2EFD-454D-A6E0-20FE925C600E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67" name="Text Box 3">
          <a:extLst>
            <a:ext uri="{FF2B5EF4-FFF2-40B4-BE49-F238E27FC236}">
              <a16:creationId xmlns:a16="http://schemas.microsoft.com/office/drawing/2014/main" id="{5D15B30C-EFD1-4600-9904-EDE2F2328B77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68" name="Text Box 3">
          <a:extLst>
            <a:ext uri="{FF2B5EF4-FFF2-40B4-BE49-F238E27FC236}">
              <a16:creationId xmlns:a16="http://schemas.microsoft.com/office/drawing/2014/main" id="{C0E2E30D-AE06-4066-9C0F-32655FCD1988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69" name="Text Box 3">
          <a:extLst>
            <a:ext uri="{FF2B5EF4-FFF2-40B4-BE49-F238E27FC236}">
              <a16:creationId xmlns:a16="http://schemas.microsoft.com/office/drawing/2014/main" id="{253CE43E-B02B-48A2-B526-B1D5E6B99C1A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70" name="Text Box 3">
          <a:extLst>
            <a:ext uri="{FF2B5EF4-FFF2-40B4-BE49-F238E27FC236}">
              <a16:creationId xmlns:a16="http://schemas.microsoft.com/office/drawing/2014/main" id="{545CCAF8-C388-41F7-A60A-25F32104E866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71" name="Text Box 3">
          <a:extLst>
            <a:ext uri="{FF2B5EF4-FFF2-40B4-BE49-F238E27FC236}">
              <a16:creationId xmlns:a16="http://schemas.microsoft.com/office/drawing/2014/main" id="{F55E6DDC-47F5-4251-B087-D5654B81A277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72" name="Text Box 3">
          <a:extLst>
            <a:ext uri="{FF2B5EF4-FFF2-40B4-BE49-F238E27FC236}">
              <a16:creationId xmlns:a16="http://schemas.microsoft.com/office/drawing/2014/main" id="{159B6AEE-FD6A-43E5-993A-7825D28E8C9B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73" name="Text Box 3">
          <a:extLst>
            <a:ext uri="{FF2B5EF4-FFF2-40B4-BE49-F238E27FC236}">
              <a16:creationId xmlns:a16="http://schemas.microsoft.com/office/drawing/2014/main" id="{496299B7-6D3A-4BE4-A8FE-215EF6608115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74" name="Text Box 3">
          <a:extLst>
            <a:ext uri="{FF2B5EF4-FFF2-40B4-BE49-F238E27FC236}">
              <a16:creationId xmlns:a16="http://schemas.microsoft.com/office/drawing/2014/main" id="{6AE98DE7-02E6-4058-A697-B790FC0693C9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75" name="Text Box 3">
          <a:extLst>
            <a:ext uri="{FF2B5EF4-FFF2-40B4-BE49-F238E27FC236}">
              <a16:creationId xmlns:a16="http://schemas.microsoft.com/office/drawing/2014/main" id="{6001351B-9A9A-4EE2-93B3-E8940D90A0A0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76" name="Text Box 3">
          <a:extLst>
            <a:ext uri="{FF2B5EF4-FFF2-40B4-BE49-F238E27FC236}">
              <a16:creationId xmlns:a16="http://schemas.microsoft.com/office/drawing/2014/main" id="{63226361-DBE3-48BF-8D30-F7EE994DFEF8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77" name="Text Box 3">
          <a:extLst>
            <a:ext uri="{FF2B5EF4-FFF2-40B4-BE49-F238E27FC236}">
              <a16:creationId xmlns:a16="http://schemas.microsoft.com/office/drawing/2014/main" id="{6EB17C2A-EFDA-4704-933A-F4F560C53F2E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78" name="Text Box 3">
          <a:extLst>
            <a:ext uri="{FF2B5EF4-FFF2-40B4-BE49-F238E27FC236}">
              <a16:creationId xmlns:a16="http://schemas.microsoft.com/office/drawing/2014/main" id="{A9030A74-A903-4BBC-8C1D-97EEF101F68C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79" name="Text Box 3">
          <a:extLst>
            <a:ext uri="{FF2B5EF4-FFF2-40B4-BE49-F238E27FC236}">
              <a16:creationId xmlns:a16="http://schemas.microsoft.com/office/drawing/2014/main" id="{1F0A2A5D-FAEF-4444-88B8-F04FC3FC077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80" name="Text Box 3">
          <a:extLst>
            <a:ext uri="{FF2B5EF4-FFF2-40B4-BE49-F238E27FC236}">
              <a16:creationId xmlns:a16="http://schemas.microsoft.com/office/drawing/2014/main" id="{CABFAA6F-3E68-4C64-A481-7841044560D5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81" name="Text Box 3">
          <a:extLst>
            <a:ext uri="{FF2B5EF4-FFF2-40B4-BE49-F238E27FC236}">
              <a16:creationId xmlns:a16="http://schemas.microsoft.com/office/drawing/2014/main" id="{3AA55488-1EF3-463B-8B43-5FDD135B7246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82" name="Text Box 3">
          <a:extLst>
            <a:ext uri="{FF2B5EF4-FFF2-40B4-BE49-F238E27FC236}">
              <a16:creationId xmlns:a16="http://schemas.microsoft.com/office/drawing/2014/main" id="{BEF2200A-84AA-43A8-B7E1-26E1B9D43112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83" name="Text Box 3">
          <a:extLst>
            <a:ext uri="{FF2B5EF4-FFF2-40B4-BE49-F238E27FC236}">
              <a16:creationId xmlns:a16="http://schemas.microsoft.com/office/drawing/2014/main" id="{DE31B1F0-D98E-437E-8A2F-00BB12C1C19F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84" name="Text Box 3">
          <a:extLst>
            <a:ext uri="{FF2B5EF4-FFF2-40B4-BE49-F238E27FC236}">
              <a16:creationId xmlns:a16="http://schemas.microsoft.com/office/drawing/2014/main" id="{F018C5C2-C2A1-4187-9DF8-6A7505324F3E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85" name="Text Box 3">
          <a:extLst>
            <a:ext uri="{FF2B5EF4-FFF2-40B4-BE49-F238E27FC236}">
              <a16:creationId xmlns:a16="http://schemas.microsoft.com/office/drawing/2014/main" id="{91071DE8-43D3-48AA-AEA8-20982FA0311C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86" name="Text Box 3">
          <a:extLst>
            <a:ext uri="{FF2B5EF4-FFF2-40B4-BE49-F238E27FC236}">
              <a16:creationId xmlns:a16="http://schemas.microsoft.com/office/drawing/2014/main" id="{D29CA43D-FD66-4F8C-A718-EF501C7DCF0C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87" name="Text Box 3">
          <a:extLst>
            <a:ext uri="{FF2B5EF4-FFF2-40B4-BE49-F238E27FC236}">
              <a16:creationId xmlns:a16="http://schemas.microsoft.com/office/drawing/2014/main" id="{AA699DED-AF3C-4B86-B966-0CD49B74A2C2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88" name="Text Box 3">
          <a:extLst>
            <a:ext uri="{FF2B5EF4-FFF2-40B4-BE49-F238E27FC236}">
              <a16:creationId xmlns:a16="http://schemas.microsoft.com/office/drawing/2014/main" id="{00484036-C065-46E9-9FBC-1EA39B7D0E15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76200" cy="247650"/>
    <xdr:sp macro="" textlink="">
      <xdr:nvSpPr>
        <xdr:cNvPr id="2189" name="Text Box 3">
          <a:extLst>
            <a:ext uri="{FF2B5EF4-FFF2-40B4-BE49-F238E27FC236}">
              <a16:creationId xmlns:a16="http://schemas.microsoft.com/office/drawing/2014/main" id="{A93CFB02-981F-4FEE-928C-954934A29B18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190" name="Text Box 3">
          <a:extLst>
            <a:ext uri="{FF2B5EF4-FFF2-40B4-BE49-F238E27FC236}">
              <a16:creationId xmlns:a16="http://schemas.microsoft.com/office/drawing/2014/main" id="{5D83AB12-ACCA-43D2-8CDC-B8E77073975C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191" name="Text Box 3">
          <a:extLst>
            <a:ext uri="{FF2B5EF4-FFF2-40B4-BE49-F238E27FC236}">
              <a16:creationId xmlns:a16="http://schemas.microsoft.com/office/drawing/2014/main" id="{E01130B2-24BF-4416-9719-4886970B6D40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192" name="Text Box 3">
          <a:extLst>
            <a:ext uri="{FF2B5EF4-FFF2-40B4-BE49-F238E27FC236}">
              <a16:creationId xmlns:a16="http://schemas.microsoft.com/office/drawing/2014/main" id="{478ECCD4-4771-454F-977C-73563F821AE5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193" name="Text Box 3">
          <a:extLst>
            <a:ext uri="{FF2B5EF4-FFF2-40B4-BE49-F238E27FC236}">
              <a16:creationId xmlns:a16="http://schemas.microsoft.com/office/drawing/2014/main" id="{4DF3F823-6861-48C5-BEA5-65D0C2906C1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194" name="Text Box 3">
          <a:extLst>
            <a:ext uri="{FF2B5EF4-FFF2-40B4-BE49-F238E27FC236}">
              <a16:creationId xmlns:a16="http://schemas.microsoft.com/office/drawing/2014/main" id="{241D45EC-C4F7-4306-82F6-A9F3FAF87496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195" name="Text Box 3">
          <a:extLst>
            <a:ext uri="{FF2B5EF4-FFF2-40B4-BE49-F238E27FC236}">
              <a16:creationId xmlns:a16="http://schemas.microsoft.com/office/drawing/2014/main" id="{7595EB7F-D554-4D9E-B25D-15D82EFD6F09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196" name="Text Box 3">
          <a:extLst>
            <a:ext uri="{FF2B5EF4-FFF2-40B4-BE49-F238E27FC236}">
              <a16:creationId xmlns:a16="http://schemas.microsoft.com/office/drawing/2014/main" id="{3ACD2634-D79A-4B6A-B2E0-FB679C2DEFC0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197" name="Text Box 3">
          <a:extLst>
            <a:ext uri="{FF2B5EF4-FFF2-40B4-BE49-F238E27FC236}">
              <a16:creationId xmlns:a16="http://schemas.microsoft.com/office/drawing/2014/main" id="{A988FA63-FD5B-4C64-992C-F1AC5D6D379F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198" name="Text Box 3">
          <a:extLst>
            <a:ext uri="{FF2B5EF4-FFF2-40B4-BE49-F238E27FC236}">
              <a16:creationId xmlns:a16="http://schemas.microsoft.com/office/drawing/2014/main" id="{783E4E15-4B10-4469-A73D-F9346AD10137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199" name="Text Box 3">
          <a:extLst>
            <a:ext uri="{FF2B5EF4-FFF2-40B4-BE49-F238E27FC236}">
              <a16:creationId xmlns:a16="http://schemas.microsoft.com/office/drawing/2014/main" id="{A3E75BFB-7DE7-40E4-875C-0809E0EB613F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200" name="Text Box 3">
          <a:extLst>
            <a:ext uri="{FF2B5EF4-FFF2-40B4-BE49-F238E27FC236}">
              <a16:creationId xmlns:a16="http://schemas.microsoft.com/office/drawing/2014/main" id="{07773C74-6259-4D0F-960A-7A16A5A12690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201" name="Text Box 3">
          <a:extLst>
            <a:ext uri="{FF2B5EF4-FFF2-40B4-BE49-F238E27FC236}">
              <a16:creationId xmlns:a16="http://schemas.microsoft.com/office/drawing/2014/main" id="{E99657F5-D846-44B0-86BB-70D17B6FAADF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202" name="Text Box 3">
          <a:extLst>
            <a:ext uri="{FF2B5EF4-FFF2-40B4-BE49-F238E27FC236}">
              <a16:creationId xmlns:a16="http://schemas.microsoft.com/office/drawing/2014/main" id="{645CA8C5-A8C8-42D6-9EDF-817686F33D76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203" name="Text Box 3">
          <a:extLst>
            <a:ext uri="{FF2B5EF4-FFF2-40B4-BE49-F238E27FC236}">
              <a16:creationId xmlns:a16="http://schemas.microsoft.com/office/drawing/2014/main" id="{1D274EB5-DBA4-4AAC-9D3D-003B99BE1957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204" name="Text Box 3">
          <a:extLst>
            <a:ext uri="{FF2B5EF4-FFF2-40B4-BE49-F238E27FC236}">
              <a16:creationId xmlns:a16="http://schemas.microsoft.com/office/drawing/2014/main" id="{85DA1D3D-ECFD-4BA3-BB21-F5AB8E48A53F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205" name="Text Box 3">
          <a:extLst>
            <a:ext uri="{FF2B5EF4-FFF2-40B4-BE49-F238E27FC236}">
              <a16:creationId xmlns:a16="http://schemas.microsoft.com/office/drawing/2014/main" id="{A74D818E-AE9D-4268-9CE2-A2DD130A1985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206" name="Text Box 3">
          <a:extLst>
            <a:ext uri="{FF2B5EF4-FFF2-40B4-BE49-F238E27FC236}">
              <a16:creationId xmlns:a16="http://schemas.microsoft.com/office/drawing/2014/main" id="{0445384F-782C-4E8F-9D59-CA94112D383D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207" name="Text Box 3">
          <a:extLst>
            <a:ext uri="{FF2B5EF4-FFF2-40B4-BE49-F238E27FC236}">
              <a16:creationId xmlns:a16="http://schemas.microsoft.com/office/drawing/2014/main" id="{0D40B09A-8FA2-4625-B970-193C358E5C77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208" name="Text Box 3">
          <a:extLst>
            <a:ext uri="{FF2B5EF4-FFF2-40B4-BE49-F238E27FC236}">
              <a16:creationId xmlns:a16="http://schemas.microsoft.com/office/drawing/2014/main" id="{A8340F4E-302C-4EA0-8407-58AFC1FCDC1E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209" name="Text Box 3">
          <a:extLst>
            <a:ext uri="{FF2B5EF4-FFF2-40B4-BE49-F238E27FC236}">
              <a16:creationId xmlns:a16="http://schemas.microsoft.com/office/drawing/2014/main" id="{18527FC3-B154-43AB-BD2F-36A2091DF643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210" name="Text Box 3">
          <a:extLst>
            <a:ext uri="{FF2B5EF4-FFF2-40B4-BE49-F238E27FC236}">
              <a16:creationId xmlns:a16="http://schemas.microsoft.com/office/drawing/2014/main" id="{A467699F-12D5-4D58-8CD8-8E13D53F5848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211" name="Text Box 3">
          <a:extLst>
            <a:ext uri="{FF2B5EF4-FFF2-40B4-BE49-F238E27FC236}">
              <a16:creationId xmlns:a16="http://schemas.microsoft.com/office/drawing/2014/main" id="{A891C076-E0D3-4996-9721-004C10ECA7EA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212" name="Text Box 3">
          <a:extLst>
            <a:ext uri="{FF2B5EF4-FFF2-40B4-BE49-F238E27FC236}">
              <a16:creationId xmlns:a16="http://schemas.microsoft.com/office/drawing/2014/main" id="{D5F5A507-11E5-47E4-989F-ED10093ECEB5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213" name="Text Box 3">
          <a:extLst>
            <a:ext uri="{FF2B5EF4-FFF2-40B4-BE49-F238E27FC236}">
              <a16:creationId xmlns:a16="http://schemas.microsoft.com/office/drawing/2014/main" id="{527E2372-E766-4383-A3EA-E5A16722426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214" name="Text Box 3">
          <a:extLst>
            <a:ext uri="{FF2B5EF4-FFF2-40B4-BE49-F238E27FC236}">
              <a16:creationId xmlns:a16="http://schemas.microsoft.com/office/drawing/2014/main" id="{347309B3-0493-4833-8346-BC226C768E38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215" name="Text Box 3">
          <a:extLst>
            <a:ext uri="{FF2B5EF4-FFF2-40B4-BE49-F238E27FC236}">
              <a16:creationId xmlns:a16="http://schemas.microsoft.com/office/drawing/2014/main" id="{E5218D92-B081-4979-B5C0-755DCF249F06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216" name="Text Box 3">
          <a:extLst>
            <a:ext uri="{FF2B5EF4-FFF2-40B4-BE49-F238E27FC236}">
              <a16:creationId xmlns:a16="http://schemas.microsoft.com/office/drawing/2014/main" id="{2284CED0-BAB4-4334-A4AF-A0DBBE481EEE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217" name="Text Box 3">
          <a:extLst>
            <a:ext uri="{FF2B5EF4-FFF2-40B4-BE49-F238E27FC236}">
              <a16:creationId xmlns:a16="http://schemas.microsoft.com/office/drawing/2014/main" id="{4DD8FB82-C5B6-47E4-81B7-632EE064667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218" name="Text Box 3">
          <a:extLst>
            <a:ext uri="{FF2B5EF4-FFF2-40B4-BE49-F238E27FC236}">
              <a16:creationId xmlns:a16="http://schemas.microsoft.com/office/drawing/2014/main" id="{246C3A0B-6E6F-43C4-AA9B-9A45533ADE3F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219" name="Text Box 3">
          <a:extLst>
            <a:ext uri="{FF2B5EF4-FFF2-40B4-BE49-F238E27FC236}">
              <a16:creationId xmlns:a16="http://schemas.microsoft.com/office/drawing/2014/main" id="{A647E3FF-35DE-4468-B3E6-8A2CC00D3599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220" name="Text Box 3">
          <a:extLst>
            <a:ext uri="{FF2B5EF4-FFF2-40B4-BE49-F238E27FC236}">
              <a16:creationId xmlns:a16="http://schemas.microsoft.com/office/drawing/2014/main" id="{A37D74BA-3A5E-4DB2-9506-12F2EE7703B9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221" name="Text Box 3">
          <a:extLst>
            <a:ext uri="{FF2B5EF4-FFF2-40B4-BE49-F238E27FC236}">
              <a16:creationId xmlns:a16="http://schemas.microsoft.com/office/drawing/2014/main" id="{4CD97AA0-A7EB-4593-BCA9-D5C5466779EE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222" name="Text Box 3">
          <a:extLst>
            <a:ext uri="{FF2B5EF4-FFF2-40B4-BE49-F238E27FC236}">
              <a16:creationId xmlns:a16="http://schemas.microsoft.com/office/drawing/2014/main" id="{8E2D5556-67FD-46CA-B925-48ACCAB386CC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223" name="Text Box 3">
          <a:extLst>
            <a:ext uri="{FF2B5EF4-FFF2-40B4-BE49-F238E27FC236}">
              <a16:creationId xmlns:a16="http://schemas.microsoft.com/office/drawing/2014/main" id="{39D0499C-DD04-4E45-8D7F-664A8F428FD7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224" name="Text Box 3">
          <a:extLst>
            <a:ext uri="{FF2B5EF4-FFF2-40B4-BE49-F238E27FC236}">
              <a16:creationId xmlns:a16="http://schemas.microsoft.com/office/drawing/2014/main" id="{B88C96D5-2C5F-4723-ACB6-855E4E537D4F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225" name="Text Box 3">
          <a:extLst>
            <a:ext uri="{FF2B5EF4-FFF2-40B4-BE49-F238E27FC236}">
              <a16:creationId xmlns:a16="http://schemas.microsoft.com/office/drawing/2014/main" id="{81C7D981-234D-4109-80F7-7667D8FB15AF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226" name="Text Box 3">
          <a:extLst>
            <a:ext uri="{FF2B5EF4-FFF2-40B4-BE49-F238E27FC236}">
              <a16:creationId xmlns:a16="http://schemas.microsoft.com/office/drawing/2014/main" id="{405443E1-6932-4A6B-9FE9-3BF33D98406C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247650"/>
    <xdr:sp macro="" textlink="">
      <xdr:nvSpPr>
        <xdr:cNvPr id="2227" name="Text Box 3">
          <a:extLst>
            <a:ext uri="{FF2B5EF4-FFF2-40B4-BE49-F238E27FC236}">
              <a16:creationId xmlns:a16="http://schemas.microsoft.com/office/drawing/2014/main" id="{012A3DC1-350A-4108-B1BA-338C6AF1D598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28" name="Text Box 3">
          <a:extLst>
            <a:ext uri="{FF2B5EF4-FFF2-40B4-BE49-F238E27FC236}">
              <a16:creationId xmlns:a16="http://schemas.microsoft.com/office/drawing/2014/main" id="{EEA595B9-1E79-47FB-8801-A296ADFDEFE0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29" name="Text Box 3">
          <a:extLst>
            <a:ext uri="{FF2B5EF4-FFF2-40B4-BE49-F238E27FC236}">
              <a16:creationId xmlns:a16="http://schemas.microsoft.com/office/drawing/2014/main" id="{4352D0D1-14E5-4A4B-BBA8-8CC793C70639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30" name="Text Box 3">
          <a:extLst>
            <a:ext uri="{FF2B5EF4-FFF2-40B4-BE49-F238E27FC236}">
              <a16:creationId xmlns:a16="http://schemas.microsoft.com/office/drawing/2014/main" id="{D7965444-7403-4D2C-8413-4FCB5525E2E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31" name="Text Box 3">
          <a:extLst>
            <a:ext uri="{FF2B5EF4-FFF2-40B4-BE49-F238E27FC236}">
              <a16:creationId xmlns:a16="http://schemas.microsoft.com/office/drawing/2014/main" id="{87901016-6DF9-46C2-8D2B-7A45FBD9BA2D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32" name="Text Box 3">
          <a:extLst>
            <a:ext uri="{FF2B5EF4-FFF2-40B4-BE49-F238E27FC236}">
              <a16:creationId xmlns:a16="http://schemas.microsoft.com/office/drawing/2014/main" id="{C5B42EFF-E0FF-41DD-9621-42A089E63D7B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33" name="Text Box 3">
          <a:extLst>
            <a:ext uri="{FF2B5EF4-FFF2-40B4-BE49-F238E27FC236}">
              <a16:creationId xmlns:a16="http://schemas.microsoft.com/office/drawing/2014/main" id="{757F4B84-A15A-4BFD-BF3C-DAECA1B4071F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34" name="Text Box 3">
          <a:extLst>
            <a:ext uri="{FF2B5EF4-FFF2-40B4-BE49-F238E27FC236}">
              <a16:creationId xmlns:a16="http://schemas.microsoft.com/office/drawing/2014/main" id="{DFFA6FD9-B1A6-4662-A43C-D9470122365A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35" name="Text Box 3">
          <a:extLst>
            <a:ext uri="{FF2B5EF4-FFF2-40B4-BE49-F238E27FC236}">
              <a16:creationId xmlns:a16="http://schemas.microsoft.com/office/drawing/2014/main" id="{BABE4286-9E5E-48A9-AF4B-5CDDF480E06D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36" name="Text Box 3">
          <a:extLst>
            <a:ext uri="{FF2B5EF4-FFF2-40B4-BE49-F238E27FC236}">
              <a16:creationId xmlns:a16="http://schemas.microsoft.com/office/drawing/2014/main" id="{31F5ED7F-B4D4-45A3-899D-41E41A36050A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37" name="Text Box 3">
          <a:extLst>
            <a:ext uri="{FF2B5EF4-FFF2-40B4-BE49-F238E27FC236}">
              <a16:creationId xmlns:a16="http://schemas.microsoft.com/office/drawing/2014/main" id="{60E62E63-514F-41C1-8E27-BE2C04A113C9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38" name="Text Box 3">
          <a:extLst>
            <a:ext uri="{FF2B5EF4-FFF2-40B4-BE49-F238E27FC236}">
              <a16:creationId xmlns:a16="http://schemas.microsoft.com/office/drawing/2014/main" id="{D748343A-AD86-4CC5-B26B-450C8972298B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39" name="Text Box 3">
          <a:extLst>
            <a:ext uri="{FF2B5EF4-FFF2-40B4-BE49-F238E27FC236}">
              <a16:creationId xmlns:a16="http://schemas.microsoft.com/office/drawing/2014/main" id="{334B1005-8331-4043-964E-428965F7DE8E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40" name="Text Box 3">
          <a:extLst>
            <a:ext uri="{FF2B5EF4-FFF2-40B4-BE49-F238E27FC236}">
              <a16:creationId xmlns:a16="http://schemas.microsoft.com/office/drawing/2014/main" id="{08D88B13-C0A6-45F9-9F94-5ACA8341B4F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41" name="Text Box 3">
          <a:extLst>
            <a:ext uri="{FF2B5EF4-FFF2-40B4-BE49-F238E27FC236}">
              <a16:creationId xmlns:a16="http://schemas.microsoft.com/office/drawing/2014/main" id="{E7EF8BE2-5B12-4D38-BCE4-6E70D2F580BA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42" name="Text Box 3">
          <a:extLst>
            <a:ext uri="{FF2B5EF4-FFF2-40B4-BE49-F238E27FC236}">
              <a16:creationId xmlns:a16="http://schemas.microsoft.com/office/drawing/2014/main" id="{97F1FA81-74AB-4565-B24C-7D367FBC1EA8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43" name="Text Box 3">
          <a:extLst>
            <a:ext uri="{FF2B5EF4-FFF2-40B4-BE49-F238E27FC236}">
              <a16:creationId xmlns:a16="http://schemas.microsoft.com/office/drawing/2014/main" id="{0292D8C9-26A7-41EF-A9D2-44CB6FF9A36B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44" name="Text Box 3">
          <a:extLst>
            <a:ext uri="{FF2B5EF4-FFF2-40B4-BE49-F238E27FC236}">
              <a16:creationId xmlns:a16="http://schemas.microsoft.com/office/drawing/2014/main" id="{AAF45EDA-B46E-4DA3-BE5E-5568F32BB8E2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45" name="Text Box 3">
          <a:extLst>
            <a:ext uri="{FF2B5EF4-FFF2-40B4-BE49-F238E27FC236}">
              <a16:creationId xmlns:a16="http://schemas.microsoft.com/office/drawing/2014/main" id="{64155458-9491-4E34-A17F-C902D95B82D8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46" name="Text Box 3">
          <a:extLst>
            <a:ext uri="{FF2B5EF4-FFF2-40B4-BE49-F238E27FC236}">
              <a16:creationId xmlns:a16="http://schemas.microsoft.com/office/drawing/2014/main" id="{3CB42375-88EC-4808-828A-C3171D77FB35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47" name="Text Box 3">
          <a:extLst>
            <a:ext uri="{FF2B5EF4-FFF2-40B4-BE49-F238E27FC236}">
              <a16:creationId xmlns:a16="http://schemas.microsoft.com/office/drawing/2014/main" id="{9AD3F177-67C8-4BE7-921F-5E7D89480F10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48" name="Text Box 3">
          <a:extLst>
            <a:ext uri="{FF2B5EF4-FFF2-40B4-BE49-F238E27FC236}">
              <a16:creationId xmlns:a16="http://schemas.microsoft.com/office/drawing/2014/main" id="{A3BAEDF9-BCD4-46FB-A569-EA230032AB90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49" name="Text Box 3">
          <a:extLst>
            <a:ext uri="{FF2B5EF4-FFF2-40B4-BE49-F238E27FC236}">
              <a16:creationId xmlns:a16="http://schemas.microsoft.com/office/drawing/2014/main" id="{F6070612-47A1-423D-A620-717C962B221C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50" name="Text Box 3">
          <a:extLst>
            <a:ext uri="{FF2B5EF4-FFF2-40B4-BE49-F238E27FC236}">
              <a16:creationId xmlns:a16="http://schemas.microsoft.com/office/drawing/2014/main" id="{48C82A08-A075-47F2-9F68-D63AF8EA21E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51" name="Text Box 3">
          <a:extLst>
            <a:ext uri="{FF2B5EF4-FFF2-40B4-BE49-F238E27FC236}">
              <a16:creationId xmlns:a16="http://schemas.microsoft.com/office/drawing/2014/main" id="{3C59795C-1230-42EF-9F06-0CC71F68961B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52" name="Text Box 3">
          <a:extLst>
            <a:ext uri="{FF2B5EF4-FFF2-40B4-BE49-F238E27FC236}">
              <a16:creationId xmlns:a16="http://schemas.microsoft.com/office/drawing/2014/main" id="{178BB76C-E193-4AB8-B54C-6A0D6E0FD1A8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53" name="Text Box 3">
          <a:extLst>
            <a:ext uri="{FF2B5EF4-FFF2-40B4-BE49-F238E27FC236}">
              <a16:creationId xmlns:a16="http://schemas.microsoft.com/office/drawing/2014/main" id="{3A2892E3-0AC1-4B34-A896-13DFA2D6CE76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54" name="Text Box 3">
          <a:extLst>
            <a:ext uri="{FF2B5EF4-FFF2-40B4-BE49-F238E27FC236}">
              <a16:creationId xmlns:a16="http://schemas.microsoft.com/office/drawing/2014/main" id="{E19ABEF5-26FE-47AC-B845-73975A6C8C7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55" name="Text Box 3">
          <a:extLst>
            <a:ext uri="{FF2B5EF4-FFF2-40B4-BE49-F238E27FC236}">
              <a16:creationId xmlns:a16="http://schemas.microsoft.com/office/drawing/2014/main" id="{E8A73249-7E83-475A-97B7-87695ACEEED5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56" name="Text Box 3">
          <a:extLst>
            <a:ext uri="{FF2B5EF4-FFF2-40B4-BE49-F238E27FC236}">
              <a16:creationId xmlns:a16="http://schemas.microsoft.com/office/drawing/2014/main" id="{46ACE34A-3D73-4A8A-87E3-50FEF0776720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57" name="Text Box 3">
          <a:extLst>
            <a:ext uri="{FF2B5EF4-FFF2-40B4-BE49-F238E27FC236}">
              <a16:creationId xmlns:a16="http://schemas.microsoft.com/office/drawing/2014/main" id="{EED59FC0-1C12-42C0-836C-2190CD93773C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58" name="Text Box 3">
          <a:extLst>
            <a:ext uri="{FF2B5EF4-FFF2-40B4-BE49-F238E27FC236}">
              <a16:creationId xmlns:a16="http://schemas.microsoft.com/office/drawing/2014/main" id="{4254074A-634C-4DEE-A5ED-756A2673126D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59" name="Text Box 3">
          <a:extLst>
            <a:ext uri="{FF2B5EF4-FFF2-40B4-BE49-F238E27FC236}">
              <a16:creationId xmlns:a16="http://schemas.microsoft.com/office/drawing/2014/main" id="{085ECC52-5305-4B34-B08B-437FACC939A0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60" name="Text Box 3">
          <a:extLst>
            <a:ext uri="{FF2B5EF4-FFF2-40B4-BE49-F238E27FC236}">
              <a16:creationId xmlns:a16="http://schemas.microsoft.com/office/drawing/2014/main" id="{7DCBC779-9DDB-4E61-B5D5-9EADEACDD63A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61" name="Text Box 3">
          <a:extLst>
            <a:ext uri="{FF2B5EF4-FFF2-40B4-BE49-F238E27FC236}">
              <a16:creationId xmlns:a16="http://schemas.microsoft.com/office/drawing/2014/main" id="{C69F2D75-2B76-4342-A067-D0E211051A68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62" name="Text Box 3">
          <a:extLst>
            <a:ext uri="{FF2B5EF4-FFF2-40B4-BE49-F238E27FC236}">
              <a16:creationId xmlns:a16="http://schemas.microsoft.com/office/drawing/2014/main" id="{D9E95479-E00F-404C-B4DC-06E6B240EB2A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63" name="Text Box 3">
          <a:extLst>
            <a:ext uri="{FF2B5EF4-FFF2-40B4-BE49-F238E27FC236}">
              <a16:creationId xmlns:a16="http://schemas.microsoft.com/office/drawing/2014/main" id="{37FCDF30-C941-43CE-97D2-BDE61B75AC68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64" name="Text Box 3">
          <a:extLst>
            <a:ext uri="{FF2B5EF4-FFF2-40B4-BE49-F238E27FC236}">
              <a16:creationId xmlns:a16="http://schemas.microsoft.com/office/drawing/2014/main" id="{F0CA155A-47DF-4F24-BB09-7C6B34AA6DEF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76200" cy="247650"/>
    <xdr:sp macro="" textlink="">
      <xdr:nvSpPr>
        <xdr:cNvPr id="2265" name="Text Box 3">
          <a:extLst>
            <a:ext uri="{FF2B5EF4-FFF2-40B4-BE49-F238E27FC236}">
              <a16:creationId xmlns:a16="http://schemas.microsoft.com/office/drawing/2014/main" id="{FE35F1B2-DD8F-42CB-B299-193F697013C3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66" name="Text Box 3">
          <a:extLst>
            <a:ext uri="{FF2B5EF4-FFF2-40B4-BE49-F238E27FC236}">
              <a16:creationId xmlns:a16="http://schemas.microsoft.com/office/drawing/2014/main" id="{0DE23365-19E4-4ADF-B67E-419C5E091D7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67" name="Text Box 3">
          <a:extLst>
            <a:ext uri="{FF2B5EF4-FFF2-40B4-BE49-F238E27FC236}">
              <a16:creationId xmlns:a16="http://schemas.microsoft.com/office/drawing/2014/main" id="{B24EAC52-EF3D-45F3-A4C6-29B9F4D6D837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68" name="Text Box 3">
          <a:extLst>
            <a:ext uri="{FF2B5EF4-FFF2-40B4-BE49-F238E27FC236}">
              <a16:creationId xmlns:a16="http://schemas.microsoft.com/office/drawing/2014/main" id="{26DB5668-D0EE-42F0-A6E2-6CE986F4D770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69" name="Text Box 3">
          <a:extLst>
            <a:ext uri="{FF2B5EF4-FFF2-40B4-BE49-F238E27FC236}">
              <a16:creationId xmlns:a16="http://schemas.microsoft.com/office/drawing/2014/main" id="{C347519A-3AB1-4BD7-872C-088677C107D6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70" name="Text Box 3">
          <a:extLst>
            <a:ext uri="{FF2B5EF4-FFF2-40B4-BE49-F238E27FC236}">
              <a16:creationId xmlns:a16="http://schemas.microsoft.com/office/drawing/2014/main" id="{C9828A72-4DF9-42EC-8E97-D67228C900B0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71" name="Text Box 3">
          <a:extLst>
            <a:ext uri="{FF2B5EF4-FFF2-40B4-BE49-F238E27FC236}">
              <a16:creationId xmlns:a16="http://schemas.microsoft.com/office/drawing/2014/main" id="{B2DF4102-63B2-4648-A51F-210612D4F9F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72" name="Text Box 3">
          <a:extLst>
            <a:ext uri="{FF2B5EF4-FFF2-40B4-BE49-F238E27FC236}">
              <a16:creationId xmlns:a16="http://schemas.microsoft.com/office/drawing/2014/main" id="{A90F0EDD-B10E-4586-802B-480EDFCF8810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73" name="Text Box 3">
          <a:extLst>
            <a:ext uri="{FF2B5EF4-FFF2-40B4-BE49-F238E27FC236}">
              <a16:creationId xmlns:a16="http://schemas.microsoft.com/office/drawing/2014/main" id="{1B8AE18F-3B4F-4DBE-A38F-66A72ECCEBC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74" name="Text Box 3">
          <a:extLst>
            <a:ext uri="{FF2B5EF4-FFF2-40B4-BE49-F238E27FC236}">
              <a16:creationId xmlns:a16="http://schemas.microsoft.com/office/drawing/2014/main" id="{8ADCC71D-2006-45DF-A267-0326C968035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75" name="Text Box 3">
          <a:extLst>
            <a:ext uri="{FF2B5EF4-FFF2-40B4-BE49-F238E27FC236}">
              <a16:creationId xmlns:a16="http://schemas.microsoft.com/office/drawing/2014/main" id="{28DF245C-3FA6-49BF-8A16-1FA101128949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76" name="Text Box 3">
          <a:extLst>
            <a:ext uri="{FF2B5EF4-FFF2-40B4-BE49-F238E27FC236}">
              <a16:creationId xmlns:a16="http://schemas.microsoft.com/office/drawing/2014/main" id="{924C3BAB-45DB-41B5-A97A-CCB99C41E919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77" name="Text Box 3">
          <a:extLst>
            <a:ext uri="{FF2B5EF4-FFF2-40B4-BE49-F238E27FC236}">
              <a16:creationId xmlns:a16="http://schemas.microsoft.com/office/drawing/2014/main" id="{34D8AA61-179E-4A5F-AB6A-3C911E6F2E6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78" name="Text Box 3">
          <a:extLst>
            <a:ext uri="{FF2B5EF4-FFF2-40B4-BE49-F238E27FC236}">
              <a16:creationId xmlns:a16="http://schemas.microsoft.com/office/drawing/2014/main" id="{D3ED1D3B-56F2-4F3E-AA3E-BCB015ED8743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79" name="Text Box 3">
          <a:extLst>
            <a:ext uri="{FF2B5EF4-FFF2-40B4-BE49-F238E27FC236}">
              <a16:creationId xmlns:a16="http://schemas.microsoft.com/office/drawing/2014/main" id="{58DEBC11-63F6-4C11-A459-5A7A17087A2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80" name="Text Box 3">
          <a:extLst>
            <a:ext uri="{FF2B5EF4-FFF2-40B4-BE49-F238E27FC236}">
              <a16:creationId xmlns:a16="http://schemas.microsoft.com/office/drawing/2014/main" id="{D160B219-51FB-48FE-88C8-36E5F1F92142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81" name="Text Box 3">
          <a:extLst>
            <a:ext uri="{FF2B5EF4-FFF2-40B4-BE49-F238E27FC236}">
              <a16:creationId xmlns:a16="http://schemas.microsoft.com/office/drawing/2014/main" id="{97F831BD-2159-4D9A-A066-3AB281FA11C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82" name="Text Box 3">
          <a:extLst>
            <a:ext uri="{FF2B5EF4-FFF2-40B4-BE49-F238E27FC236}">
              <a16:creationId xmlns:a16="http://schemas.microsoft.com/office/drawing/2014/main" id="{FCD1560F-75CE-4B36-8923-8F672F5980AE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83" name="Text Box 3">
          <a:extLst>
            <a:ext uri="{FF2B5EF4-FFF2-40B4-BE49-F238E27FC236}">
              <a16:creationId xmlns:a16="http://schemas.microsoft.com/office/drawing/2014/main" id="{292C50A9-05AB-4AAF-9F31-7254433A5138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84" name="Text Box 3">
          <a:extLst>
            <a:ext uri="{FF2B5EF4-FFF2-40B4-BE49-F238E27FC236}">
              <a16:creationId xmlns:a16="http://schemas.microsoft.com/office/drawing/2014/main" id="{9BABFF9F-F317-4105-8506-07279D94FCFA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85" name="Text Box 3">
          <a:extLst>
            <a:ext uri="{FF2B5EF4-FFF2-40B4-BE49-F238E27FC236}">
              <a16:creationId xmlns:a16="http://schemas.microsoft.com/office/drawing/2014/main" id="{BCBBBB36-3A36-46D7-8A1C-2DB57A910F8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86" name="Text Box 3">
          <a:extLst>
            <a:ext uri="{FF2B5EF4-FFF2-40B4-BE49-F238E27FC236}">
              <a16:creationId xmlns:a16="http://schemas.microsoft.com/office/drawing/2014/main" id="{F23548A4-57A9-47B7-8961-7BB44D2AC993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87" name="Text Box 3">
          <a:extLst>
            <a:ext uri="{FF2B5EF4-FFF2-40B4-BE49-F238E27FC236}">
              <a16:creationId xmlns:a16="http://schemas.microsoft.com/office/drawing/2014/main" id="{0283DA75-2720-4EA7-8168-151BAC22F263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88" name="Text Box 3">
          <a:extLst>
            <a:ext uri="{FF2B5EF4-FFF2-40B4-BE49-F238E27FC236}">
              <a16:creationId xmlns:a16="http://schemas.microsoft.com/office/drawing/2014/main" id="{D016E52F-CC44-4F62-89F7-1E8D2448CDE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89" name="Text Box 3">
          <a:extLst>
            <a:ext uri="{FF2B5EF4-FFF2-40B4-BE49-F238E27FC236}">
              <a16:creationId xmlns:a16="http://schemas.microsoft.com/office/drawing/2014/main" id="{9B8B1DC9-B6E8-404D-9522-FBAB79B4BDB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90" name="Text Box 3">
          <a:extLst>
            <a:ext uri="{FF2B5EF4-FFF2-40B4-BE49-F238E27FC236}">
              <a16:creationId xmlns:a16="http://schemas.microsoft.com/office/drawing/2014/main" id="{A596FBD5-F45D-4127-83F2-6BA81DE71832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91" name="Text Box 3">
          <a:extLst>
            <a:ext uri="{FF2B5EF4-FFF2-40B4-BE49-F238E27FC236}">
              <a16:creationId xmlns:a16="http://schemas.microsoft.com/office/drawing/2014/main" id="{DA551B03-AE2A-488E-9A32-F6A767864175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92" name="Text Box 3">
          <a:extLst>
            <a:ext uri="{FF2B5EF4-FFF2-40B4-BE49-F238E27FC236}">
              <a16:creationId xmlns:a16="http://schemas.microsoft.com/office/drawing/2014/main" id="{D04ACFBC-9252-400C-AE25-B20A70EBA8BF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93" name="Text Box 3">
          <a:extLst>
            <a:ext uri="{FF2B5EF4-FFF2-40B4-BE49-F238E27FC236}">
              <a16:creationId xmlns:a16="http://schemas.microsoft.com/office/drawing/2014/main" id="{6EFEFFE9-662F-4F13-9587-D4133C9B224B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94" name="Text Box 3">
          <a:extLst>
            <a:ext uri="{FF2B5EF4-FFF2-40B4-BE49-F238E27FC236}">
              <a16:creationId xmlns:a16="http://schemas.microsoft.com/office/drawing/2014/main" id="{0E548666-A169-4797-B04F-679E2A18961E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95" name="Text Box 3">
          <a:extLst>
            <a:ext uri="{FF2B5EF4-FFF2-40B4-BE49-F238E27FC236}">
              <a16:creationId xmlns:a16="http://schemas.microsoft.com/office/drawing/2014/main" id="{FBFD4850-4CC7-4E7B-913E-FD8EE67E6BCB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96" name="Text Box 3">
          <a:extLst>
            <a:ext uri="{FF2B5EF4-FFF2-40B4-BE49-F238E27FC236}">
              <a16:creationId xmlns:a16="http://schemas.microsoft.com/office/drawing/2014/main" id="{B564347D-71EC-4373-9F21-5E7BB8B6A8A3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97" name="Text Box 3">
          <a:extLst>
            <a:ext uri="{FF2B5EF4-FFF2-40B4-BE49-F238E27FC236}">
              <a16:creationId xmlns:a16="http://schemas.microsoft.com/office/drawing/2014/main" id="{28447F64-6CB3-43C9-B378-6863A9D8F563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98" name="Text Box 3">
          <a:extLst>
            <a:ext uri="{FF2B5EF4-FFF2-40B4-BE49-F238E27FC236}">
              <a16:creationId xmlns:a16="http://schemas.microsoft.com/office/drawing/2014/main" id="{9DA3E808-381D-4BC0-8BB4-AFD6C050024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299" name="Text Box 3">
          <a:extLst>
            <a:ext uri="{FF2B5EF4-FFF2-40B4-BE49-F238E27FC236}">
              <a16:creationId xmlns:a16="http://schemas.microsoft.com/office/drawing/2014/main" id="{EB18DDBF-9C6F-45E1-AE3B-1FD038072819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300" name="Text Box 3">
          <a:extLst>
            <a:ext uri="{FF2B5EF4-FFF2-40B4-BE49-F238E27FC236}">
              <a16:creationId xmlns:a16="http://schemas.microsoft.com/office/drawing/2014/main" id="{41282DF2-938E-4685-B73B-A514009705A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301" name="Text Box 3">
          <a:extLst>
            <a:ext uri="{FF2B5EF4-FFF2-40B4-BE49-F238E27FC236}">
              <a16:creationId xmlns:a16="http://schemas.microsoft.com/office/drawing/2014/main" id="{BDF2524A-B686-4114-BB17-B6BC52A0E59D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302" name="Text Box 3">
          <a:extLst>
            <a:ext uri="{FF2B5EF4-FFF2-40B4-BE49-F238E27FC236}">
              <a16:creationId xmlns:a16="http://schemas.microsoft.com/office/drawing/2014/main" id="{C6EA2612-802F-4CAD-816D-A4EF532EDE49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247650"/>
    <xdr:sp macro="" textlink="">
      <xdr:nvSpPr>
        <xdr:cNvPr id="2303" name="Text Box 3">
          <a:extLst>
            <a:ext uri="{FF2B5EF4-FFF2-40B4-BE49-F238E27FC236}">
              <a16:creationId xmlns:a16="http://schemas.microsoft.com/office/drawing/2014/main" id="{DD5369DF-5C1C-40FC-A676-DDBEAE853FFF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04" name="Text Box 3">
          <a:extLst>
            <a:ext uri="{FF2B5EF4-FFF2-40B4-BE49-F238E27FC236}">
              <a16:creationId xmlns:a16="http://schemas.microsoft.com/office/drawing/2014/main" id="{FEADEA90-466C-499F-8FB7-43454AC0AA75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05" name="Text Box 3">
          <a:extLst>
            <a:ext uri="{FF2B5EF4-FFF2-40B4-BE49-F238E27FC236}">
              <a16:creationId xmlns:a16="http://schemas.microsoft.com/office/drawing/2014/main" id="{984C3E97-CF2B-4769-9FE1-E2CA56A4C09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06" name="Text Box 3">
          <a:extLst>
            <a:ext uri="{FF2B5EF4-FFF2-40B4-BE49-F238E27FC236}">
              <a16:creationId xmlns:a16="http://schemas.microsoft.com/office/drawing/2014/main" id="{D42BE9A6-BD71-4B67-82D4-2BABD4F90F7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07" name="Text Box 3">
          <a:extLst>
            <a:ext uri="{FF2B5EF4-FFF2-40B4-BE49-F238E27FC236}">
              <a16:creationId xmlns:a16="http://schemas.microsoft.com/office/drawing/2014/main" id="{A0E22221-3565-4075-A42C-9E3ABF0FE26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08" name="Text Box 3">
          <a:extLst>
            <a:ext uri="{FF2B5EF4-FFF2-40B4-BE49-F238E27FC236}">
              <a16:creationId xmlns:a16="http://schemas.microsoft.com/office/drawing/2014/main" id="{89232F37-A380-4897-8E87-C7D966F91A45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09" name="Text Box 3">
          <a:extLst>
            <a:ext uri="{FF2B5EF4-FFF2-40B4-BE49-F238E27FC236}">
              <a16:creationId xmlns:a16="http://schemas.microsoft.com/office/drawing/2014/main" id="{4E2FDC64-B3ED-4BD4-B74A-2AE6185FEA80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10" name="Text Box 3">
          <a:extLst>
            <a:ext uri="{FF2B5EF4-FFF2-40B4-BE49-F238E27FC236}">
              <a16:creationId xmlns:a16="http://schemas.microsoft.com/office/drawing/2014/main" id="{19CD89D3-0E36-4E10-81F1-AF207A606EEA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11" name="Text Box 3">
          <a:extLst>
            <a:ext uri="{FF2B5EF4-FFF2-40B4-BE49-F238E27FC236}">
              <a16:creationId xmlns:a16="http://schemas.microsoft.com/office/drawing/2014/main" id="{1EC61713-FC52-46FB-8F8F-C436DA7ED1A9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12" name="Text Box 3">
          <a:extLst>
            <a:ext uri="{FF2B5EF4-FFF2-40B4-BE49-F238E27FC236}">
              <a16:creationId xmlns:a16="http://schemas.microsoft.com/office/drawing/2014/main" id="{467F8CBF-0405-4A28-80EA-02FECB468639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13" name="Text Box 3">
          <a:extLst>
            <a:ext uri="{FF2B5EF4-FFF2-40B4-BE49-F238E27FC236}">
              <a16:creationId xmlns:a16="http://schemas.microsoft.com/office/drawing/2014/main" id="{3754188D-8C3D-42D3-B231-D7DFEDB4A602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14" name="Text Box 3">
          <a:extLst>
            <a:ext uri="{FF2B5EF4-FFF2-40B4-BE49-F238E27FC236}">
              <a16:creationId xmlns:a16="http://schemas.microsoft.com/office/drawing/2014/main" id="{F62423CE-6407-412C-91D8-0154627357C8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15" name="Text Box 3">
          <a:extLst>
            <a:ext uri="{FF2B5EF4-FFF2-40B4-BE49-F238E27FC236}">
              <a16:creationId xmlns:a16="http://schemas.microsoft.com/office/drawing/2014/main" id="{ABADDC85-0165-4E7D-91BB-A6E6A2BDA715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16" name="Text Box 3">
          <a:extLst>
            <a:ext uri="{FF2B5EF4-FFF2-40B4-BE49-F238E27FC236}">
              <a16:creationId xmlns:a16="http://schemas.microsoft.com/office/drawing/2014/main" id="{15E8195F-242C-48B7-BC53-A86D25E6B6EC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17" name="Text Box 3">
          <a:extLst>
            <a:ext uri="{FF2B5EF4-FFF2-40B4-BE49-F238E27FC236}">
              <a16:creationId xmlns:a16="http://schemas.microsoft.com/office/drawing/2014/main" id="{9BD13918-80C7-4AF0-9BE4-7B56E9CDFC7E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18" name="Text Box 3">
          <a:extLst>
            <a:ext uri="{FF2B5EF4-FFF2-40B4-BE49-F238E27FC236}">
              <a16:creationId xmlns:a16="http://schemas.microsoft.com/office/drawing/2014/main" id="{BA0D4585-CA47-4A9F-9FEF-2E3E319A44F5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19" name="Text Box 3">
          <a:extLst>
            <a:ext uri="{FF2B5EF4-FFF2-40B4-BE49-F238E27FC236}">
              <a16:creationId xmlns:a16="http://schemas.microsoft.com/office/drawing/2014/main" id="{4CCFDE07-16A4-48FD-9DCB-1FA2514FD832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20" name="Text Box 3">
          <a:extLst>
            <a:ext uri="{FF2B5EF4-FFF2-40B4-BE49-F238E27FC236}">
              <a16:creationId xmlns:a16="http://schemas.microsoft.com/office/drawing/2014/main" id="{E6CB813A-268C-487A-B5ED-A14CC367B7F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21" name="Text Box 3">
          <a:extLst>
            <a:ext uri="{FF2B5EF4-FFF2-40B4-BE49-F238E27FC236}">
              <a16:creationId xmlns:a16="http://schemas.microsoft.com/office/drawing/2014/main" id="{1493454A-0B44-49CE-A31D-612E7183B058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22" name="Text Box 3">
          <a:extLst>
            <a:ext uri="{FF2B5EF4-FFF2-40B4-BE49-F238E27FC236}">
              <a16:creationId xmlns:a16="http://schemas.microsoft.com/office/drawing/2014/main" id="{E3FE1D6D-BF29-4C8E-938A-AE881D57A2A2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23" name="Text Box 3">
          <a:extLst>
            <a:ext uri="{FF2B5EF4-FFF2-40B4-BE49-F238E27FC236}">
              <a16:creationId xmlns:a16="http://schemas.microsoft.com/office/drawing/2014/main" id="{20A1DCB4-4F8C-415C-9DD5-BD2938A0327E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24" name="Text Box 3">
          <a:extLst>
            <a:ext uri="{FF2B5EF4-FFF2-40B4-BE49-F238E27FC236}">
              <a16:creationId xmlns:a16="http://schemas.microsoft.com/office/drawing/2014/main" id="{7C37CC98-CBC5-4003-AB7F-68E1D09FE20F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25" name="Text Box 3">
          <a:extLst>
            <a:ext uri="{FF2B5EF4-FFF2-40B4-BE49-F238E27FC236}">
              <a16:creationId xmlns:a16="http://schemas.microsoft.com/office/drawing/2014/main" id="{3E02EFF4-4E27-47BF-8DB2-B8454D156743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26" name="Text Box 3">
          <a:extLst>
            <a:ext uri="{FF2B5EF4-FFF2-40B4-BE49-F238E27FC236}">
              <a16:creationId xmlns:a16="http://schemas.microsoft.com/office/drawing/2014/main" id="{16E57990-7CC9-4758-B011-26687850DC07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27" name="Text Box 3">
          <a:extLst>
            <a:ext uri="{FF2B5EF4-FFF2-40B4-BE49-F238E27FC236}">
              <a16:creationId xmlns:a16="http://schemas.microsoft.com/office/drawing/2014/main" id="{3509033E-29ED-4722-B910-BDC5E535D7F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28" name="Text Box 3">
          <a:extLst>
            <a:ext uri="{FF2B5EF4-FFF2-40B4-BE49-F238E27FC236}">
              <a16:creationId xmlns:a16="http://schemas.microsoft.com/office/drawing/2014/main" id="{A8C2EA2D-D21C-4B7F-B85C-0BB31954CA7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29" name="Text Box 3">
          <a:extLst>
            <a:ext uri="{FF2B5EF4-FFF2-40B4-BE49-F238E27FC236}">
              <a16:creationId xmlns:a16="http://schemas.microsoft.com/office/drawing/2014/main" id="{C1DC6310-614A-490B-9CDD-0611274CC44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30" name="Text Box 3">
          <a:extLst>
            <a:ext uri="{FF2B5EF4-FFF2-40B4-BE49-F238E27FC236}">
              <a16:creationId xmlns:a16="http://schemas.microsoft.com/office/drawing/2014/main" id="{0BC9804A-EA34-4DB5-8C78-0D5B5ACA7235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31" name="Text Box 3">
          <a:extLst>
            <a:ext uri="{FF2B5EF4-FFF2-40B4-BE49-F238E27FC236}">
              <a16:creationId xmlns:a16="http://schemas.microsoft.com/office/drawing/2014/main" id="{E544BEFD-CAC3-40EC-9311-635D9288FF8D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32" name="Text Box 3">
          <a:extLst>
            <a:ext uri="{FF2B5EF4-FFF2-40B4-BE49-F238E27FC236}">
              <a16:creationId xmlns:a16="http://schemas.microsoft.com/office/drawing/2014/main" id="{D929FDD2-CB5D-4DB7-95A2-ABBA10D6A6E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33" name="Text Box 3">
          <a:extLst>
            <a:ext uri="{FF2B5EF4-FFF2-40B4-BE49-F238E27FC236}">
              <a16:creationId xmlns:a16="http://schemas.microsoft.com/office/drawing/2014/main" id="{8C49B983-CB60-4F66-9BF8-885D271FA31A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34" name="Text Box 3">
          <a:extLst>
            <a:ext uri="{FF2B5EF4-FFF2-40B4-BE49-F238E27FC236}">
              <a16:creationId xmlns:a16="http://schemas.microsoft.com/office/drawing/2014/main" id="{19D4D18C-ECAF-4A94-9AC1-D18ACEF69785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35" name="Text Box 3">
          <a:extLst>
            <a:ext uri="{FF2B5EF4-FFF2-40B4-BE49-F238E27FC236}">
              <a16:creationId xmlns:a16="http://schemas.microsoft.com/office/drawing/2014/main" id="{A0BDD410-657C-41E1-88B2-EF2030F87726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36" name="Text Box 3">
          <a:extLst>
            <a:ext uri="{FF2B5EF4-FFF2-40B4-BE49-F238E27FC236}">
              <a16:creationId xmlns:a16="http://schemas.microsoft.com/office/drawing/2014/main" id="{5CE04743-8413-41FD-9097-E3F9377134F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37" name="Text Box 3">
          <a:extLst>
            <a:ext uri="{FF2B5EF4-FFF2-40B4-BE49-F238E27FC236}">
              <a16:creationId xmlns:a16="http://schemas.microsoft.com/office/drawing/2014/main" id="{FAB1DBE9-407B-49FE-9026-4EEFC7F21275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38" name="Text Box 3">
          <a:extLst>
            <a:ext uri="{FF2B5EF4-FFF2-40B4-BE49-F238E27FC236}">
              <a16:creationId xmlns:a16="http://schemas.microsoft.com/office/drawing/2014/main" id="{5EDF2716-B353-48DA-A7E0-A01B4F764E92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39" name="Text Box 3">
          <a:extLst>
            <a:ext uri="{FF2B5EF4-FFF2-40B4-BE49-F238E27FC236}">
              <a16:creationId xmlns:a16="http://schemas.microsoft.com/office/drawing/2014/main" id="{1ACFB529-2EFB-4670-BE7B-2C7B0B6D26B6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40" name="Text Box 3">
          <a:extLst>
            <a:ext uri="{FF2B5EF4-FFF2-40B4-BE49-F238E27FC236}">
              <a16:creationId xmlns:a16="http://schemas.microsoft.com/office/drawing/2014/main" id="{D0A97CEF-1AB8-49D3-9BF2-690224EA64CC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76200" cy="247650"/>
    <xdr:sp macro="" textlink="">
      <xdr:nvSpPr>
        <xdr:cNvPr id="2341" name="Text Box 3">
          <a:extLst>
            <a:ext uri="{FF2B5EF4-FFF2-40B4-BE49-F238E27FC236}">
              <a16:creationId xmlns:a16="http://schemas.microsoft.com/office/drawing/2014/main" id="{341AED0D-C1CF-472B-ABD8-3DD1DE797606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42" name="Text Box 3">
          <a:extLst>
            <a:ext uri="{FF2B5EF4-FFF2-40B4-BE49-F238E27FC236}">
              <a16:creationId xmlns:a16="http://schemas.microsoft.com/office/drawing/2014/main" id="{E776ED5C-3958-4CC5-BEC0-7235320A6CD6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43" name="Text Box 3">
          <a:extLst>
            <a:ext uri="{FF2B5EF4-FFF2-40B4-BE49-F238E27FC236}">
              <a16:creationId xmlns:a16="http://schemas.microsoft.com/office/drawing/2014/main" id="{F1DED84B-EE70-4CB5-A0BF-EA6AA34BF2CC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44" name="Text Box 3">
          <a:extLst>
            <a:ext uri="{FF2B5EF4-FFF2-40B4-BE49-F238E27FC236}">
              <a16:creationId xmlns:a16="http://schemas.microsoft.com/office/drawing/2014/main" id="{2A721AF1-61EE-4E99-9EE8-615B797D767A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45" name="Text Box 3">
          <a:extLst>
            <a:ext uri="{FF2B5EF4-FFF2-40B4-BE49-F238E27FC236}">
              <a16:creationId xmlns:a16="http://schemas.microsoft.com/office/drawing/2014/main" id="{D2292E2A-B08D-452C-954E-1D06A9B4675A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46" name="Text Box 3">
          <a:extLst>
            <a:ext uri="{FF2B5EF4-FFF2-40B4-BE49-F238E27FC236}">
              <a16:creationId xmlns:a16="http://schemas.microsoft.com/office/drawing/2014/main" id="{119ABB72-C32D-45DD-BF3F-9AF30D6B770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47" name="Text Box 3">
          <a:extLst>
            <a:ext uri="{FF2B5EF4-FFF2-40B4-BE49-F238E27FC236}">
              <a16:creationId xmlns:a16="http://schemas.microsoft.com/office/drawing/2014/main" id="{67B6C627-23D9-4300-9373-237EBB0A203A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48" name="Text Box 3">
          <a:extLst>
            <a:ext uri="{FF2B5EF4-FFF2-40B4-BE49-F238E27FC236}">
              <a16:creationId xmlns:a16="http://schemas.microsoft.com/office/drawing/2014/main" id="{10859F2F-717E-4A88-B766-70440522451E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49" name="Text Box 3">
          <a:extLst>
            <a:ext uri="{FF2B5EF4-FFF2-40B4-BE49-F238E27FC236}">
              <a16:creationId xmlns:a16="http://schemas.microsoft.com/office/drawing/2014/main" id="{22973403-30C1-42FE-80DF-32C6DCB778B9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50" name="Text Box 3">
          <a:extLst>
            <a:ext uri="{FF2B5EF4-FFF2-40B4-BE49-F238E27FC236}">
              <a16:creationId xmlns:a16="http://schemas.microsoft.com/office/drawing/2014/main" id="{CAF64FAF-4F3E-468E-8047-8ACE5E04B25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51" name="Text Box 3">
          <a:extLst>
            <a:ext uri="{FF2B5EF4-FFF2-40B4-BE49-F238E27FC236}">
              <a16:creationId xmlns:a16="http://schemas.microsoft.com/office/drawing/2014/main" id="{C9FBEB53-C40A-4C97-A118-C243212E131B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52" name="Text Box 3">
          <a:extLst>
            <a:ext uri="{FF2B5EF4-FFF2-40B4-BE49-F238E27FC236}">
              <a16:creationId xmlns:a16="http://schemas.microsoft.com/office/drawing/2014/main" id="{83813468-EF0A-4EBD-8306-234313CF9347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53" name="Text Box 3">
          <a:extLst>
            <a:ext uri="{FF2B5EF4-FFF2-40B4-BE49-F238E27FC236}">
              <a16:creationId xmlns:a16="http://schemas.microsoft.com/office/drawing/2014/main" id="{8761FB3B-1888-41E3-AE26-0FEA9497EEE6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54" name="Text Box 3">
          <a:extLst>
            <a:ext uri="{FF2B5EF4-FFF2-40B4-BE49-F238E27FC236}">
              <a16:creationId xmlns:a16="http://schemas.microsoft.com/office/drawing/2014/main" id="{68F2D0B5-6412-4ED8-A11C-76CA5D8A009E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55" name="Text Box 3">
          <a:extLst>
            <a:ext uri="{FF2B5EF4-FFF2-40B4-BE49-F238E27FC236}">
              <a16:creationId xmlns:a16="http://schemas.microsoft.com/office/drawing/2014/main" id="{472084D9-6B49-4E34-BE05-868BFB32A515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56" name="Text Box 3">
          <a:extLst>
            <a:ext uri="{FF2B5EF4-FFF2-40B4-BE49-F238E27FC236}">
              <a16:creationId xmlns:a16="http://schemas.microsoft.com/office/drawing/2014/main" id="{BE7C2239-8013-4CDA-8B99-8E913AAAA9CC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57" name="Text Box 3">
          <a:extLst>
            <a:ext uri="{FF2B5EF4-FFF2-40B4-BE49-F238E27FC236}">
              <a16:creationId xmlns:a16="http://schemas.microsoft.com/office/drawing/2014/main" id="{F94B8EAE-3564-463C-A7B7-19C87D64F8E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58" name="Text Box 3">
          <a:extLst>
            <a:ext uri="{FF2B5EF4-FFF2-40B4-BE49-F238E27FC236}">
              <a16:creationId xmlns:a16="http://schemas.microsoft.com/office/drawing/2014/main" id="{FE168AED-C6C7-4A73-AF84-AACB3738B29B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59" name="Text Box 3">
          <a:extLst>
            <a:ext uri="{FF2B5EF4-FFF2-40B4-BE49-F238E27FC236}">
              <a16:creationId xmlns:a16="http://schemas.microsoft.com/office/drawing/2014/main" id="{F6CB86D7-DEF9-4427-935F-E31851CC6C96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60" name="Text Box 3">
          <a:extLst>
            <a:ext uri="{FF2B5EF4-FFF2-40B4-BE49-F238E27FC236}">
              <a16:creationId xmlns:a16="http://schemas.microsoft.com/office/drawing/2014/main" id="{584E21BB-63BC-4D4D-9D98-DF61173F7D06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61" name="Text Box 3">
          <a:extLst>
            <a:ext uri="{FF2B5EF4-FFF2-40B4-BE49-F238E27FC236}">
              <a16:creationId xmlns:a16="http://schemas.microsoft.com/office/drawing/2014/main" id="{B9A9FF96-158E-423D-BFE8-F22550FC742E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62" name="Text Box 3">
          <a:extLst>
            <a:ext uri="{FF2B5EF4-FFF2-40B4-BE49-F238E27FC236}">
              <a16:creationId xmlns:a16="http://schemas.microsoft.com/office/drawing/2014/main" id="{EE5A9E52-22B8-4197-A1BE-F53F2966955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63" name="Text Box 3">
          <a:extLst>
            <a:ext uri="{FF2B5EF4-FFF2-40B4-BE49-F238E27FC236}">
              <a16:creationId xmlns:a16="http://schemas.microsoft.com/office/drawing/2014/main" id="{36968737-E237-4D96-8803-735A0EC33643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64" name="Text Box 3">
          <a:extLst>
            <a:ext uri="{FF2B5EF4-FFF2-40B4-BE49-F238E27FC236}">
              <a16:creationId xmlns:a16="http://schemas.microsoft.com/office/drawing/2014/main" id="{6302759F-03B6-4070-9968-2256CF8464F3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65" name="Text Box 3">
          <a:extLst>
            <a:ext uri="{FF2B5EF4-FFF2-40B4-BE49-F238E27FC236}">
              <a16:creationId xmlns:a16="http://schemas.microsoft.com/office/drawing/2014/main" id="{94026836-0C2C-48F9-ABF7-5C63AC22B955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66" name="Text Box 3">
          <a:extLst>
            <a:ext uri="{FF2B5EF4-FFF2-40B4-BE49-F238E27FC236}">
              <a16:creationId xmlns:a16="http://schemas.microsoft.com/office/drawing/2014/main" id="{FF964FDB-F18B-4F36-8F8A-6938E1480046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67" name="Text Box 3">
          <a:extLst>
            <a:ext uri="{FF2B5EF4-FFF2-40B4-BE49-F238E27FC236}">
              <a16:creationId xmlns:a16="http://schemas.microsoft.com/office/drawing/2014/main" id="{4ACB5D21-6D01-4E6B-ABEB-E72133EC3D0A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68" name="Text Box 3">
          <a:extLst>
            <a:ext uri="{FF2B5EF4-FFF2-40B4-BE49-F238E27FC236}">
              <a16:creationId xmlns:a16="http://schemas.microsoft.com/office/drawing/2014/main" id="{D5299761-29A9-4465-8DED-EB481A798261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69" name="Text Box 3">
          <a:extLst>
            <a:ext uri="{FF2B5EF4-FFF2-40B4-BE49-F238E27FC236}">
              <a16:creationId xmlns:a16="http://schemas.microsoft.com/office/drawing/2014/main" id="{84C5F30B-5B73-4D1F-9D55-1DB69901830C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70" name="Text Box 3">
          <a:extLst>
            <a:ext uri="{FF2B5EF4-FFF2-40B4-BE49-F238E27FC236}">
              <a16:creationId xmlns:a16="http://schemas.microsoft.com/office/drawing/2014/main" id="{273C54DE-E4BA-4B38-BBE1-1FC7DB14F0E4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71" name="Text Box 3">
          <a:extLst>
            <a:ext uri="{FF2B5EF4-FFF2-40B4-BE49-F238E27FC236}">
              <a16:creationId xmlns:a16="http://schemas.microsoft.com/office/drawing/2014/main" id="{0232184F-9676-4F17-9104-CFCE6761D7FD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72" name="Text Box 3">
          <a:extLst>
            <a:ext uri="{FF2B5EF4-FFF2-40B4-BE49-F238E27FC236}">
              <a16:creationId xmlns:a16="http://schemas.microsoft.com/office/drawing/2014/main" id="{E1B99235-1229-45AE-9D73-FFCB1AE7F505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73" name="Text Box 3">
          <a:extLst>
            <a:ext uri="{FF2B5EF4-FFF2-40B4-BE49-F238E27FC236}">
              <a16:creationId xmlns:a16="http://schemas.microsoft.com/office/drawing/2014/main" id="{4E762A1C-62F9-4495-8762-1C93E4346C4E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74" name="Text Box 3">
          <a:extLst>
            <a:ext uri="{FF2B5EF4-FFF2-40B4-BE49-F238E27FC236}">
              <a16:creationId xmlns:a16="http://schemas.microsoft.com/office/drawing/2014/main" id="{F4D8DD00-8841-48A4-82A4-E3D400B14058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75" name="Text Box 3">
          <a:extLst>
            <a:ext uri="{FF2B5EF4-FFF2-40B4-BE49-F238E27FC236}">
              <a16:creationId xmlns:a16="http://schemas.microsoft.com/office/drawing/2014/main" id="{9F2B48B1-948A-41AC-A330-20D40FFD2ED2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76" name="Text Box 3">
          <a:extLst>
            <a:ext uri="{FF2B5EF4-FFF2-40B4-BE49-F238E27FC236}">
              <a16:creationId xmlns:a16="http://schemas.microsoft.com/office/drawing/2014/main" id="{8E297B01-BC87-4344-985F-4D109B9724D6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77" name="Text Box 3">
          <a:extLst>
            <a:ext uri="{FF2B5EF4-FFF2-40B4-BE49-F238E27FC236}">
              <a16:creationId xmlns:a16="http://schemas.microsoft.com/office/drawing/2014/main" id="{B33837F9-11CC-4A48-A900-4BF1B9AC610D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78" name="Text Box 3">
          <a:extLst>
            <a:ext uri="{FF2B5EF4-FFF2-40B4-BE49-F238E27FC236}">
              <a16:creationId xmlns:a16="http://schemas.microsoft.com/office/drawing/2014/main" id="{7CF907E9-0CE2-4C32-B59F-DA482F02741A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76200" cy="247650"/>
    <xdr:sp macro="" textlink="">
      <xdr:nvSpPr>
        <xdr:cNvPr id="2379" name="Text Box 3">
          <a:extLst>
            <a:ext uri="{FF2B5EF4-FFF2-40B4-BE49-F238E27FC236}">
              <a16:creationId xmlns:a16="http://schemas.microsoft.com/office/drawing/2014/main" id="{F4C82554-75F8-4AF3-B82E-6A8E58E956E0}"/>
            </a:ext>
          </a:extLst>
        </xdr:cNvPr>
        <xdr:cNvSpPr txBox="1">
          <a:spLocks noChangeArrowheads="1"/>
        </xdr:cNvSpPr>
      </xdr:nvSpPr>
      <xdr:spPr bwMode="auto">
        <a:xfrm>
          <a:off x="3962400" y="107346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9</xdr:row>
      <xdr:rowOff>0</xdr:rowOff>
    </xdr:from>
    <xdr:to>
      <xdr:col>1</xdr:col>
      <xdr:colOff>161925</xdr:colOff>
      <xdr:row>9</xdr:row>
      <xdr:rowOff>257175</xdr:rowOff>
    </xdr:to>
    <xdr:sp macro="" textlink="">
      <xdr:nvSpPr>
        <xdr:cNvPr id="3" name="Text Box 35">
          <a:extLst>
            <a:ext uri="{FF2B5EF4-FFF2-40B4-BE49-F238E27FC236}">
              <a16:creationId xmlns:a16="http://schemas.microsoft.com/office/drawing/2014/main" id="{51ACD130-7A6A-4EDB-891A-3402367E62E4}"/>
            </a:ext>
          </a:extLst>
        </xdr:cNvPr>
        <xdr:cNvSpPr txBox="1">
          <a:spLocks noChangeArrowheads="1"/>
        </xdr:cNvSpPr>
      </xdr:nvSpPr>
      <xdr:spPr bwMode="auto">
        <a:xfrm>
          <a:off x="2533650" y="3086100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9</xdr:row>
      <xdr:rowOff>0</xdr:rowOff>
    </xdr:from>
    <xdr:to>
      <xdr:col>1</xdr:col>
      <xdr:colOff>161925</xdr:colOff>
      <xdr:row>9</xdr:row>
      <xdr:rowOff>257175</xdr:rowOff>
    </xdr:to>
    <xdr:sp macro="" textlink="">
      <xdr:nvSpPr>
        <xdr:cNvPr id="4" name="Text Box 36">
          <a:extLst>
            <a:ext uri="{FF2B5EF4-FFF2-40B4-BE49-F238E27FC236}">
              <a16:creationId xmlns:a16="http://schemas.microsoft.com/office/drawing/2014/main" id="{25A58AFD-1B6A-4031-A202-D9C8B9DA967D}"/>
            </a:ext>
          </a:extLst>
        </xdr:cNvPr>
        <xdr:cNvSpPr txBox="1">
          <a:spLocks noChangeArrowheads="1"/>
        </xdr:cNvSpPr>
      </xdr:nvSpPr>
      <xdr:spPr bwMode="auto">
        <a:xfrm>
          <a:off x="2533650" y="3086100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9</xdr:row>
      <xdr:rowOff>0</xdr:rowOff>
    </xdr:from>
    <xdr:to>
      <xdr:col>1</xdr:col>
      <xdr:colOff>161925</xdr:colOff>
      <xdr:row>14</xdr:row>
      <xdr:rowOff>209550</xdr:rowOff>
    </xdr:to>
    <xdr:sp macro="" textlink="">
      <xdr:nvSpPr>
        <xdr:cNvPr id="5" name="Text Box 35">
          <a:extLst>
            <a:ext uri="{FF2B5EF4-FFF2-40B4-BE49-F238E27FC236}">
              <a16:creationId xmlns:a16="http://schemas.microsoft.com/office/drawing/2014/main" id="{27244FF5-95D0-43DF-973F-B59E8E9FC0A7}"/>
            </a:ext>
          </a:extLst>
        </xdr:cNvPr>
        <xdr:cNvSpPr txBox="1">
          <a:spLocks noChangeArrowheads="1"/>
        </xdr:cNvSpPr>
      </xdr:nvSpPr>
      <xdr:spPr bwMode="auto">
        <a:xfrm>
          <a:off x="2533650" y="3086100"/>
          <a:ext cx="952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9</xdr:row>
      <xdr:rowOff>0</xdr:rowOff>
    </xdr:from>
    <xdr:to>
      <xdr:col>1</xdr:col>
      <xdr:colOff>161925</xdr:colOff>
      <xdr:row>14</xdr:row>
      <xdr:rowOff>209550</xdr:rowOff>
    </xdr:to>
    <xdr:sp macro="" textlink="">
      <xdr:nvSpPr>
        <xdr:cNvPr id="6" name="Text Box 36">
          <a:extLst>
            <a:ext uri="{FF2B5EF4-FFF2-40B4-BE49-F238E27FC236}">
              <a16:creationId xmlns:a16="http://schemas.microsoft.com/office/drawing/2014/main" id="{4195D34E-A38C-4E5D-9718-EE3D4ED4CB4E}"/>
            </a:ext>
          </a:extLst>
        </xdr:cNvPr>
        <xdr:cNvSpPr txBox="1">
          <a:spLocks noChangeArrowheads="1"/>
        </xdr:cNvSpPr>
      </xdr:nvSpPr>
      <xdr:spPr bwMode="auto">
        <a:xfrm>
          <a:off x="2533650" y="3086100"/>
          <a:ext cx="952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9</xdr:row>
      <xdr:rowOff>0</xdr:rowOff>
    </xdr:from>
    <xdr:to>
      <xdr:col>1</xdr:col>
      <xdr:colOff>161925</xdr:colOff>
      <xdr:row>21</xdr:row>
      <xdr:rowOff>28575</xdr:rowOff>
    </xdr:to>
    <xdr:sp macro="" textlink="">
      <xdr:nvSpPr>
        <xdr:cNvPr id="7" name="Text Box 35">
          <a:extLst>
            <a:ext uri="{FF2B5EF4-FFF2-40B4-BE49-F238E27FC236}">
              <a16:creationId xmlns:a16="http://schemas.microsoft.com/office/drawing/2014/main" id="{5EEB0FB5-F58B-489F-9391-20544AD94DCE}"/>
            </a:ext>
          </a:extLst>
        </xdr:cNvPr>
        <xdr:cNvSpPr txBox="1">
          <a:spLocks noChangeArrowheads="1"/>
        </xdr:cNvSpPr>
      </xdr:nvSpPr>
      <xdr:spPr bwMode="auto">
        <a:xfrm>
          <a:off x="2533650" y="3086100"/>
          <a:ext cx="95250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9</xdr:row>
      <xdr:rowOff>0</xdr:rowOff>
    </xdr:from>
    <xdr:to>
      <xdr:col>1</xdr:col>
      <xdr:colOff>161925</xdr:colOff>
      <xdr:row>21</xdr:row>
      <xdr:rowOff>28575</xdr:rowOff>
    </xdr:to>
    <xdr:sp macro="" textlink="">
      <xdr:nvSpPr>
        <xdr:cNvPr id="8" name="Text Box 36">
          <a:extLst>
            <a:ext uri="{FF2B5EF4-FFF2-40B4-BE49-F238E27FC236}">
              <a16:creationId xmlns:a16="http://schemas.microsoft.com/office/drawing/2014/main" id="{F6C42DA0-A71B-4751-BFC7-F636D506B51B}"/>
            </a:ext>
          </a:extLst>
        </xdr:cNvPr>
        <xdr:cNvSpPr txBox="1">
          <a:spLocks noChangeArrowheads="1"/>
        </xdr:cNvSpPr>
      </xdr:nvSpPr>
      <xdr:spPr bwMode="auto">
        <a:xfrm>
          <a:off x="2533650" y="3086100"/>
          <a:ext cx="95250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9</xdr:row>
      <xdr:rowOff>0</xdr:rowOff>
    </xdr:from>
    <xdr:to>
      <xdr:col>1</xdr:col>
      <xdr:colOff>161925</xdr:colOff>
      <xdr:row>28</xdr:row>
      <xdr:rowOff>57150</xdr:rowOff>
    </xdr:to>
    <xdr:sp macro="" textlink="">
      <xdr:nvSpPr>
        <xdr:cNvPr id="9" name="Text Box 35">
          <a:extLst>
            <a:ext uri="{FF2B5EF4-FFF2-40B4-BE49-F238E27FC236}">
              <a16:creationId xmlns:a16="http://schemas.microsoft.com/office/drawing/2014/main" id="{141D1CC2-6D7F-42A7-AEDA-04790B2E4953}"/>
            </a:ext>
          </a:extLst>
        </xdr:cNvPr>
        <xdr:cNvSpPr txBox="1">
          <a:spLocks noChangeArrowheads="1"/>
        </xdr:cNvSpPr>
      </xdr:nvSpPr>
      <xdr:spPr bwMode="auto">
        <a:xfrm>
          <a:off x="2533650" y="3086100"/>
          <a:ext cx="95250" cy="320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9</xdr:row>
      <xdr:rowOff>0</xdr:rowOff>
    </xdr:from>
    <xdr:to>
      <xdr:col>1</xdr:col>
      <xdr:colOff>161925</xdr:colOff>
      <xdr:row>28</xdr:row>
      <xdr:rowOff>57150</xdr:rowOff>
    </xdr:to>
    <xdr:sp macro="" textlink="">
      <xdr:nvSpPr>
        <xdr:cNvPr id="10" name="Text Box 36">
          <a:extLst>
            <a:ext uri="{FF2B5EF4-FFF2-40B4-BE49-F238E27FC236}">
              <a16:creationId xmlns:a16="http://schemas.microsoft.com/office/drawing/2014/main" id="{B7FD1E06-0873-42C4-8512-907E3DEBACA9}"/>
            </a:ext>
          </a:extLst>
        </xdr:cNvPr>
        <xdr:cNvSpPr txBox="1">
          <a:spLocks noChangeArrowheads="1"/>
        </xdr:cNvSpPr>
      </xdr:nvSpPr>
      <xdr:spPr bwMode="auto">
        <a:xfrm>
          <a:off x="2533650" y="3086100"/>
          <a:ext cx="95250" cy="320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9</xdr:row>
      <xdr:rowOff>0</xdr:rowOff>
    </xdr:from>
    <xdr:to>
      <xdr:col>1</xdr:col>
      <xdr:colOff>161925</xdr:colOff>
      <xdr:row>28</xdr:row>
      <xdr:rowOff>57150</xdr:rowOff>
    </xdr:to>
    <xdr:sp macro="" textlink="">
      <xdr:nvSpPr>
        <xdr:cNvPr id="11" name="Text Box 35">
          <a:extLst>
            <a:ext uri="{FF2B5EF4-FFF2-40B4-BE49-F238E27FC236}">
              <a16:creationId xmlns:a16="http://schemas.microsoft.com/office/drawing/2014/main" id="{C7E2A647-972A-448C-B793-B6345722F13C}"/>
            </a:ext>
          </a:extLst>
        </xdr:cNvPr>
        <xdr:cNvSpPr txBox="1">
          <a:spLocks noChangeArrowheads="1"/>
        </xdr:cNvSpPr>
      </xdr:nvSpPr>
      <xdr:spPr bwMode="auto">
        <a:xfrm>
          <a:off x="2533650" y="3086100"/>
          <a:ext cx="95250" cy="320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9</xdr:row>
      <xdr:rowOff>0</xdr:rowOff>
    </xdr:from>
    <xdr:to>
      <xdr:col>1</xdr:col>
      <xdr:colOff>161925</xdr:colOff>
      <xdr:row>28</xdr:row>
      <xdr:rowOff>57150</xdr:rowOff>
    </xdr:to>
    <xdr:sp macro="" textlink="">
      <xdr:nvSpPr>
        <xdr:cNvPr id="12" name="Text Box 36">
          <a:extLst>
            <a:ext uri="{FF2B5EF4-FFF2-40B4-BE49-F238E27FC236}">
              <a16:creationId xmlns:a16="http://schemas.microsoft.com/office/drawing/2014/main" id="{C5263975-C433-4C71-8D89-D486C33300C2}"/>
            </a:ext>
          </a:extLst>
        </xdr:cNvPr>
        <xdr:cNvSpPr txBox="1">
          <a:spLocks noChangeArrowheads="1"/>
        </xdr:cNvSpPr>
      </xdr:nvSpPr>
      <xdr:spPr bwMode="auto">
        <a:xfrm>
          <a:off x="2533650" y="3086100"/>
          <a:ext cx="95250" cy="320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9</xdr:row>
      <xdr:rowOff>0</xdr:rowOff>
    </xdr:from>
    <xdr:to>
      <xdr:col>1</xdr:col>
      <xdr:colOff>161925</xdr:colOff>
      <xdr:row>35</xdr:row>
      <xdr:rowOff>114300</xdr:rowOff>
    </xdr:to>
    <xdr:sp macro="" textlink="">
      <xdr:nvSpPr>
        <xdr:cNvPr id="13" name="Text Box 35">
          <a:extLst>
            <a:ext uri="{FF2B5EF4-FFF2-40B4-BE49-F238E27FC236}">
              <a16:creationId xmlns:a16="http://schemas.microsoft.com/office/drawing/2014/main" id="{3C2D7049-A905-49CB-A85E-192E8104B2EF}"/>
            </a:ext>
          </a:extLst>
        </xdr:cNvPr>
        <xdr:cNvSpPr txBox="1">
          <a:spLocks noChangeArrowheads="1"/>
        </xdr:cNvSpPr>
      </xdr:nvSpPr>
      <xdr:spPr bwMode="auto">
        <a:xfrm>
          <a:off x="2533650" y="3086100"/>
          <a:ext cx="95250" cy="418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9</xdr:row>
      <xdr:rowOff>0</xdr:rowOff>
    </xdr:from>
    <xdr:to>
      <xdr:col>1</xdr:col>
      <xdr:colOff>161925</xdr:colOff>
      <xdr:row>35</xdr:row>
      <xdr:rowOff>114300</xdr:rowOff>
    </xdr:to>
    <xdr:sp macro="" textlink="">
      <xdr:nvSpPr>
        <xdr:cNvPr id="14" name="Text Box 36">
          <a:extLst>
            <a:ext uri="{FF2B5EF4-FFF2-40B4-BE49-F238E27FC236}">
              <a16:creationId xmlns:a16="http://schemas.microsoft.com/office/drawing/2014/main" id="{BFE24E05-7741-4A80-BC36-5B61BA015563}"/>
            </a:ext>
          </a:extLst>
        </xdr:cNvPr>
        <xdr:cNvSpPr txBox="1">
          <a:spLocks noChangeArrowheads="1"/>
        </xdr:cNvSpPr>
      </xdr:nvSpPr>
      <xdr:spPr bwMode="auto">
        <a:xfrm>
          <a:off x="2533650" y="3086100"/>
          <a:ext cx="95250" cy="418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9</xdr:row>
      <xdr:rowOff>0</xdr:rowOff>
    </xdr:from>
    <xdr:to>
      <xdr:col>1</xdr:col>
      <xdr:colOff>161925</xdr:colOff>
      <xdr:row>35</xdr:row>
      <xdr:rowOff>114300</xdr:rowOff>
    </xdr:to>
    <xdr:sp macro="" textlink="">
      <xdr:nvSpPr>
        <xdr:cNvPr id="15" name="Text Box 35">
          <a:extLst>
            <a:ext uri="{FF2B5EF4-FFF2-40B4-BE49-F238E27FC236}">
              <a16:creationId xmlns:a16="http://schemas.microsoft.com/office/drawing/2014/main" id="{99FF1F5A-9ED0-41F5-A1C5-0A6D2939592E}"/>
            </a:ext>
          </a:extLst>
        </xdr:cNvPr>
        <xdr:cNvSpPr txBox="1">
          <a:spLocks noChangeArrowheads="1"/>
        </xdr:cNvSpPr>
      </xdr:nvSpPr>
      <xdr:spPr bwMode="auto">
        <a:xfrm>
          <a:off x="2533650" y="3086100"/>
          <a:ext cx="95250" cy="418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9</xdr:row>
      <xdr:rowOff>0</xdr:rowOff>
    </xdr:from>
    <xdr:to>
      <xdr:col>1</xdr:col>
      <xdr:colOff>161925</xdr:colOff>
      <xdr:row>35</xdr:row>
      <xdr:rowOff>114300</xdr:rowOff>
    </xdr:to>
    <xdr:sp macro="" textlink="">
      <xdr:nvSpPr>
        <xdr:cNvPr id="16" name="Text Box 36">
          <a:extLst>
            <a:ext uri="{FF2B5EF4-FFF2-40B4-BE49-F238E27FC236}">
              <a16:creationId xmlns:a16="http://schemas.microsoft.com/office/drawing/2014/main" id="{E110A26B-0757-45D8-AFC6-B6C6E9BFCB08}"/>
            </a:ext>
          </a:extLst>
        </xdr:cNvPr>
        <xdr:cNvSpPr txBox="1">
          <a:spLocks noChangeArrowheads="1"/>
        </xdr:cNvSpPr>
      </xdr:nvSpPr>
      <xdr:spPr bwMode="auto">
        <a:xfrm>
          <a:off x="2533650" y="3086100"/>
          <a:ext cx="95250" cy="418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9</xdr:row>
      <xdr:rowOff>0</xdr:rowOff>
    </xdr:from>
    <xdr:to>
      <xdr:col>1</xdr:col>
      <xdr:colOff>161925</xdr:colOff>
      <xdr:row>24</xdr:row>
      <xdr:rowOff>85725</xdr:rowOff>
    </xdr:to>
    <xdr:sp macro="" textlink="">
      <xdr:nvSpPr>
        <xdr:cNvPr id="17" name="Text Box 35">
          <a:extLst>
            <a:ext uri="{FF2B5EF4-FFF2-40B4-BE49-F238E27FC236}">
              <a16:creationId xmlns:a16="http://schemas.microsoft.com/office/drawing/2014/main" id="{62848AE4-2354-43DC-9E65-EA84F76EE615}"/>
            </a:ext>
          </a:extLst>
        </xdr:cNvPr>
        <xdr:cNvSpPr txBox="1">
          <a:spLocks noChangeArrowheads="1"/>
        </xdr:cNvSpPr>
      </xdr:nvSpPr>
      <xdr:spPr bwMode="auto">
        <a:xfrm>
          <a:off x="2533650" y="3086100"/>
          <a:ext cx="95250" cy="268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9</xdr:row>
      <xdr:rowOff>0</xdr:rowOff>
    </xdr:from>
    <xdr:to>
      <xdr:col>1</xdr:col>
      <xdr:colOff>161925</xdr:colOff>
      <xdr:row>24</xdr:row>
      <xdr:rowOff>85725</xdr:rowOff>
    </xdr:to>
    <xdr:sp macro="" textlink="">
      <xdr:nvSpPr>
        <xdr:cNvPr id="18" name="Text Box 36">
          <a:extLst>
            <a:ext uri="{FF2B5EF4-FFF2-40B4-BE49-F238E27FC236}">
              <a16:creationId xmlns:a16="http://schemas.microsoft.com/office/drawing/2014/main" id="{1C73573D-21C2-4DE9-93CA-F54A00B3B8BE}"/>
            </a:ext>
          </a:extLst>
        </xdr:cNvPr>
        <xdr:cNvSpPr txBox="1">
          <a:spLocks noChangeArrowheads="1"/>
        </xdr:cNvSpPr>
      </xdr:nvSpPr>
      <xdr:spPr bwMode="auto">
        <a:xfrm>
          <a:off x="2533650" y="3086100"/>
          <a:ext cx="95250" cy="268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9</xdr:row>
      <xdr:rowOff>0</xdr:rowOff>
    </xdr:from>
    <xdr:to>
      <xdr:col>1</xdr:col>
      <xdr:colOff>161925</xdr:colOff>
      <xdr:row>31</xdr:row>
      <xdr:rowOff>171450</xdr:rowOff>
    </xdr:to>
    <xdr:sp macro="" textlink="">
      <xdr:nvSpPr>
        <xdr:cNvPr id="19" name="Text Box 35">
          <a:extLst>
            <a:ext uri="{FF2B5EF4-FFF2-40B4-BE49-F238E27FC236}">
              <a16:creationId xmlns:a16="http://schemas.microsoft.com/office/drawing/2014/main" id="{C91BE0EE-9356-4939-8920-BA75F1AAC882}"/>
            </a:ext>
          </a:extLst>
        </xdr:cNvPr>
        <xdr:cNvSpPr txBox="1">
          <a:spLocks noChangeArrowheads="1"/>
        </xdr:cNvSpPr>
      </xdr:nvSpPr>
      <xdr:spPr bwMode="auto">
        <a:xfrm>
          <a:off x="2533650" y="3086100"/>
          <a:ext cx="95250" cy="3686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9</xdr:row>
      <xdr:rowOff>0</xdr:rowOff>
    </xdr:from>
    <xdr:to>
      <xdr:col>1</xdr:col>
      <xdr:colOff>161925</xdr:colOff>
      <xdr:row>31</xdr:row>
      <xdr:rowOff>171450</xdr:rowOff>
    </xdr:to>
    <xdr:sp macro="" textlink="">
      <xdr:nvSpPr>
        <xdr:cNvPr id="20" name="Text Box 36">
          <a:extLst>
            <a:ext uri="{FF2B5EF4-FFF2-40B4-BE49-F238E27FC236}">
              <a16:creationId xmlns:a16="http://schemas.microsoft.com/office/drawing/2014/main" id="{5B4998EF-774A-4D42-96CA-F3180AEBD881}"/>
            </a:ext>
          </a:extLst>
        </xdr:cNvPr>
        <xdr:cNvSpPr txBox="1">
          <a:spLocks noChangeArrowheads="1"/>
        </xdr:cNvSpPr>
      </xdr:nvSpPr>
      <xdr:spPr bwMode="auto">
        <a:xfrm>
          <a:off x="2533650" y="3086100"/>
          <a:ext cx="95250" cy="3686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9</xdr:row>
      <xdr:rowOff>0</xdr:rowOff>
    </xdr:from>
    <xdr:to>
      <xdr:col>1</xdr:col>
      <xdr:colOff>161925</xdr:colOff>
      <xdr:row>35</xdr:row>
      <xdr:rowOff>28575</xdr:rowOff>
    </xdr:to>
    <xdr:sp macro="" textlink="">
      <xdr:nvSpPr>
        <xdr:cNvPr id="21" name="Text Box 35">
          <a:extLst>
            <a:ext uri="{FF2B5EF4-FFF2-40B4-BE49-F238E27FC236}">
              <a16:creationId xmlns:a16="http://schemas.microsoft.com/office/drawing/2014/main" id="{75CCF950-AEBC-431A-B009-93908D0F4BE6}"/>
            </a:ext>
          </a:extLst>
        </xdr:cNvPr>
        <xdr:cNvSpPr txBox="1">
          <a:spLocks noChangeArrowheads="1"/>
        </xdr:cNvSpPr>
      </xdr:nvSpPr>
      <xdr:spPr bwMode="auto">
        <a:xfrm>
          <a:off x="2533650" y="3086100"/>
          <a:ext cx="95250" cy="415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5</xdr:row>
      <xdr:rowOff>142875</xdr:rowOff>
    </xdr:from>
    <xdr:to>
      <xdr:col>6</xdr:col>
      <xdr:colOff>0</xdr:colOff>
      <xdr:row>5</xdr:row>
      <xdr:rowOff>142875</xdr:rowOff>
    </xdr:to>
    <xdr:sp macro="" textlink="">
      <xdr:nvSpPr>
        <xdr:cNvPr id="25" name="Line 29">
          <a:extLst>
            <a:ext uri="{FF2B5EF4-FFF2-40B4-BE49-F238E27FC236}">
              <a16:creationId xmlns:a16="http://schemas.microsoft.com/office/drawing/2014/main" id="{1EAA4631-7D4F-46D3-80B6-AB6C92BDA232}"/>
            </a:ext>
          </a:extLst>
        </xdr:cNvPr>
        <xdr:cNvSpPr>
          <a:spLocks noChangeShapeType="1"/>
        </xdr:cNvSpPr>
      </xdr:nvSpPr>
      <xdr:spPr bwMode="auto">
        <a:xfrm>
          <a:off x="8258175" y="1485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142875</xdr:rowOff>
    </xdr:from>
    <xdr:to>
      <xdr:col>6</xdr:col>
      <xdr:colOff>0</xdr:colOff>
      <xdr:row>5</xdr:row>
      <xdr:rowOff>142875</xdr:rowOff>
    </xdr:to>
    <xdr:sp macro="" textlink="">
      <xdr:nvSpPr>
        <xdr:cNvPr id="2" name="Line 29">
          <a:extLst>
            <a:ext uri="{FF2B5EF4-FFF2-40B4-BE49-F238E27FC236}">
              <a16:creationId xmlns:a16="http://schemas.microsoft.com/office/drawing/2014/main" id="{55ED3E45-A36F-4A82-BB29-CF17EBB79007}"/>
            </a:ext>
          </a:extLst>
        </xdr:cNvPr>
        <xdr:cNvSpPr>
          <a:spLocks noChangeShapeType="1"/>
        </xdr:cNvSpPr>
      </xdr:nvSpPr>
      <xdr:spPr bwMode="auto">
        <a:xfrm>
          <a:off x="7572375" y="1400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142875</xdr:rowOff>
    </xdr:from>
    <xdr:to>
      <xdr:col>8</xdr:col>
      <xdr:colOff>0</xdr:colOff>
      <xdr:row>5</xdr:row>
      <xdr:rowOff>142875</xdr:rowOff>
    </xdr:to>
    <xdr:sp macro="" textlink="">
      <xdr:nvSpPr>
        <xdr:cNvPr id="15920416" name="Line 29">
          <a:extLst>
            <a:ext uri="{FF2B5EF4-FFF2-40B4-BE49-F238E27FC236}">
              <a16:creationId xmlns:a16="http://schemas.microsoft.com/office/drawing/2014/main" id="{B3CA17E7-97D8-4B37-81E0-04A4032B69DB}"/>
            </a:ext>
          </a:extLst>
        </xdr:cNvPr>
        <xdr:cNvSpPr>
          <a:spLocks noChangeShapeType="1"/>
        </xdr:cNvSpPr>
      </xdr:nvSpPr>
      <xdr:spPr bwMode="auto">
        <a:xfrm>
          <a:off x="9782175" y="1438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</xdr:row>
      <xdr:rowOff>142875</xdr:rowOff>
    </xdr:from>
    <xdr:to>
      <xdr:col>7</xdr:col>
      <xdr:colOff>0</xdr:colOff>
      <xdr:row>5</xdr:row>
      <xdr:rowOff>142875</xdr:rowOff>
    </xdr:to>
    <xdr:sp macro="" textlink="">
      <xdr:nvSpPr>
        <xdr:cNvPr id="15920417" name="Line 29">
          <a:extLst>
            <a:ext uri="{FF2B5EF4-FFF2-40B4-BE49-F238E27FC236}">
              <a16:creationId xmlns:a16="http://schemas.microsoft.com/office/drawing/2014/main" id="{503E1049-A1D8-4053-AC48-304B378413F0}"/>
            </a:ext>
          </a:extLst>
        </xdr:cNvPr>
        <xdr:cNvSpPr>
          <a:spLocks noChangeShapeType="1"/>
        </xdr:cNvSpPr>
      </xdr:nvSpPr>
      <xdr:spPr bwMode="auto">
        <a:xfrm>
          <a:off x="8972550" y="1438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142875</xdr:rowOff>
    </xdr:from>
    <xdr:to>
      <xdr:col>8</xdr:col>
      <xdr:colOff>0</xdr:colOff>
      <xdr:row>5</xdr:row>
      <xdr:rowOff>142875</xdr:rowOff>
    </xdr:to>
    <xdr:sp macro="" textlink="">
      <xdr:nvSpPr>
        <xdr:cNvPr id="15920418" name="Line 29">
          <a:extLst>
            <a:ext uri="{FF2B5EF4-FFF2-40B4-BE49-F238E27FC236}">
              <a16:creationId xmlns:a16="http://schemas.microsoft.com/office/drawing/2014/main" id="{74F6A2DE-5235-4AD7-BCDC-921728164952}"/>
            </a:ext>
          </a:extLst>
        </xdr:cNvPr>
        <xdr:cNvSpPr>
          <a:spLocks noChangeShapeType="1"/>
        </xdr:cNvSpPr>
      </xdr:nvSpPr>
      <xdr:spPr bwMode="auto">
        <a:xfrm>
          <a:off x="9782175" y="1438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142875</xdr:rowOff>
    </xdr:from>
    <xdr:to>
      <xdr:col>5</xdr:col>
      <xdr:colOff>0</xdr:colOff>
      <xdr:row>6</xdr:row>
      <xdr:rowOff>142875</xdr:rowOff>
    </xdr:to>
    <xdr:sp macro="" textlink="">
      <xdr:nvSpPr>
        <xdr:cNvPr id="15921344" name="Line 29">
          <a:extLst>
            <a:ext uri="{FF2B5EF4-FFF2-40B4-BE49-F238E27FC236}">
              <a16:creationId xmlns:a16="http://schemas.microsoft.com/office/drawing/2014/main" id="{592F5317-97AB-43B6-A526-A6C3A479CBF4}"/>
            </a:ext>
          </a:extLst>
        </xdr:cNvPr>
        <xdr:cNvSpPr>
          <a:spLocks noChangeShapeType="1"/>
        </xdr:cNvSpPr>
      </xdr:nvSpPr>
      <xdr:spPr bwMode="auto">
        <a:xfrm>
          <a:off x="6248400" y="159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</xdr:row>
      <xdr:rowOff>142875</xdr:rowOff>
    </xdr:from>
    <xdr:to>
      <xdr:col>3</xdr:col>
      <xdr:colOff>0</xdr:colOff>
      <xdr:row>5</xdr:row>
      <xdr:rowOff>142875</xdr:rowOff>
    </xdr:to>
    <xdr:sp macro="" textlink="">
      <xdr:nvSpPr>
        <xdr:cNvPr id="15921345" name="Line 29">
          <a:extLst>
            <a:ext uri="{FF2B5EF4-FFF2-40B4-BE49-F238E27FC236}">
              <a16:creationId xmlns:a16="http://schemas.microsoft.com/office/drawing/2014/main" id="{BCFE1A50-EBBC-4AE2-A2AE-D9C7453345A8}"/>
            </a:ext>
          </a:extLst>
        </xdr:cNvPr>
        <xdr:cNvSpPr>
          <a:spLocks noChangeShapeType="1"/>
        </xdr:cNvSpPr>
      </xdr:nvSpPr>
      <xdr:spPr bwMode="auto">
        <a:xfrm>
          <a:off x="3781425" y="142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16</xdr:row>
      <xdr:rowOff>0</xdr:rowOff>
    </xdr:from>
    <xdr:to>
      <xdr:col>1</xdr:col>
      <xdr:colOff>161925</xdr:colOff>
      <xdr:row>17</xdr:row>
      <xdr:rowOff>57150</xdr:rowOff>
    </xdr:to>
    <xdr:sp macro="" textlink="">
      <xdr:nvSpPr>
        <xdr:cNvPr id="16144480" name="Text Box 35">
          <a:extLst>
            <a:ext uri="{FF2B5EF4-FFF2-40B4-BE49-F238E27FC236}">
              <a16:creationId xmlns:a16="http://schemas.microsoft.com/office/drawing/2014/main" id="{71AF71BC-6192-4E23-8C2A-A488916D822A}"/>
            </a:ext>
          </a:extLst>
        </xdr:cNvPr>
        <xdr:cNvSpPr txBox="1">
          <a:spLocks noChangeArrowheads="1"/>
        </xdr:cNvSpPr>
      </xdr:nvSpPr>
      <xdr:spPr bwMode="auto">
        <a:xfrm>
          <a:off x="1409700" y="40671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16</xdr:row>
      <xdr:rowOff>0</xdr:rowOff>
    </xdr:from>
    <xdr:to>
      <xdr:col>1</xdr:col>
      <xdr:colOff>161925</xdr:colOff>
      <xdr:row>17</xdr:row>
      <xdr:rowOff>57150</xdr:rowOff>
    </xdr:to>
    <xdr:sp macro="" textlink="">
      <xdr:nvSpPr>
        <xdr:cNvPr id="16144481" name="Text Box 36">
          <a:extLst>
            <a:ext uri="{FF2B5EF4-FFF2-40B4-BE49-F238E27FC236}">
              <a16:creationId xmlns:a16="http://schemas.microsoft.com/office/drawing/2014/main" id="{86C84CE2-9285-45E8-9360-A83DB35A7273}"/>
            </a:ext>
          </a:extLst>
        </xdr:cNvPr>
        <xdr:cNvSpPr txBox="1">
          <a:spLocks noChangeArrowheads="1"/>
        </xdr:cNvSpPr>
      </xdr:nvSpPr>
      <xdr:spPr bwMode="auto">
        <a:xfrm>
          <a:off x="1409700" y="40671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16</xdr:row>
      <xdr:rowOff>0</xdr:rowOff>
    </xdr:from>
    <xdr:to>
      <xdr:col>1</xdr:col>
      <xdr:colOff>161925</xdr:colOff>
      <xdr:row>17</xdr:row>
      <xdr:rowOff>57150</xdr:rowOff>
    </xdr:to>
    <xdr:sp macro="" textlink="">
      <xdr:nvSpPr>
        <xdr:cNvPr id="16144482" name="Text Box 35">
          <a:extLst>
            <a:ext uri="{FF2B5EF4-FFF2-40B4-BE49-F238E27FC236}">
              <a16:creationId xmlns:a16="http://schemas.microsoft.com/office/drawing/2014/main" id="{6F7C1FAF-782B-4A5F-B1D4-6A7909FD892D}"/>
            </a:ext>
          </a:extLst>
        </xdr:cNvPr>
        <xdr:cNvSpPr txBox="1">
          <a:spLocks noChangeArrowheads="1"/>
        </xdr:cNvSpPr>
      </xdr:nvSpPr>
      <xdr:spPr bwMode="auto">
        <a:xfrm>
          <a:off x="1409700" y="40671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16</xdr:row>
      <xdr:rowOff>0</xdr:rowOff>
    </xdr:from>
    <xdr:to>
      <xdr:col>1</xdr:col>
      <xdr:colOff>161925</xdr:colOff>
      <xdr:row>17</xdr:row>
      <xdr:rowOff>57150</xdr:rowOff>
    </xdr:to>
    <xdr:sp macro="" textlink="">
      <xdr:nvSpPr>
        <xdr:cNvPr id="16144483" name="Text Box 36">
          <a:extLst>
            <a:ext uri="{FF2B5EF4-FFF2-40B4-BE49-F238E27FC236}">
              <a16:creationId xmlns:a16="http://schemas.microsoft.com/office/drawing/2014/main" id="{453364D9-21F7-452D-99D6-8CCDF3D849BA}"/>
            </a:ext>
          </a:extLst>
        </xdr:cNvPr>
        <xdr:cNvSpPr txBox="1">
          <a:spLocks noChangeArrowheads="1"/>
        </xdr:cNvSpPr>
      </xdr:nvSpPr>
      <xdr:spPr bwMode="auto">
        <a:xfrm>
          <a:off x="1409700" y="40671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15</xdr:row>
      <xdr:rowOff>0</xdr:rowOff>
    </xdr:from>
    <xdr:to>
      <xdr:col>1</xdr:col>
      <xdr:colOff>161925</xdr:colOff>
      <xdr:row>16</xdr:row>
      <xdr:rowOff>95250</xdr:rowOff>
    </xdr:to>
    <xdr:sp macro="" textlink="">
      <xdr:nvSpPr>
        <xdr:cNvPr id="16144484" name="Text Box 35">
          <a:extLst>
            <a:ext uri="{FF2B5EF4-FFF2-40B4-BE49-F238E27FC236}">
              <a16:creationId xmlns:a16="http://schemas.microsoft.com/office/drawing/2014/main" id="{8AD7C1D1-F1AD-4507-8751-9DF80D792C65}"/>
            </a:ext>
          </a:extLst>
        </xdr:cNvPr>
        <xdr:cNvSpPr txBox="1">
          <a:spLocks noChangeArrowheads="1"/>
        </xdr:cNvSpPr>
      </xdr:nvSpPr>
      <xdr:spPr bwMode="auto">
        <a:xfrm>
          <a:off x="1409700" y="38862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15</xdr:row>
      <xdr:rowOff>0</xdr:rowOff>
    </xdr:from>
    <xdr:to>
      <xdr:col>1</xdr:col>
      <xdr:colOff>161925</xdr:colOff>
      <xdr:row>16</xdr:row>
      <xdr:rowOff>95250</xdr:rowOff>
    </xdr:to>
    <xdr:sp macro="" textlink="">
      <xdr:nvSpPr>
        <xdr:cNvPr id="16144485" name="Text Box 36">
          <a:extLst>
            <a:ext uri="{FF2B5EF4-FFF2-40B4-BE49-F238E27FC236}">
              <a16:creationId xmlns:a16="http://schemas.microsoft.com/office/drawing/2014/main" id="{3CA5F44F-C01E-41DF-AFA0-D0070893FFFC}"/>
            </a:ext>
          </a:extLst>
        </xdr:cNvPr>
        <xdr:cNvSpPr txBox="1">
          <a:spLocks noChangeArrowheads="1"/>
        </xdr:cNvSpPr>
      </xdr:nvSpPr>
      <xdr:spPr bwMode="auto">
        <a:xfrm>
          <a:off x="1409700" y="38862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15</xdr:row>
      <xdr:rowOff>0</xdr:rowOff>
    </xdr:from>
    <xdr:to>
      <xdr:col>1</xdr:col>
      <xdr:colOff>161925</xdr:colOff>
      <xdr:row>16</xdr:row>
      <xdr:rowOff>95250</xdr:rowOff>
    </xdr:to>
    <xdr:sp macro="" textlink="">
      <xdr:nvSpPr>
        <xdr:cNvPr id="16144486" name="Text Box 35">
          <a:extLst>
            <a:ext uri="{FF2B5EF4-FFF2-40B4-BE49-F238E27FC236}">
              <a16:creationId xmlns:a16="http://schemas.microsoft.com/office/drawing/2014/main" id="{99BF7EF3-2D6F-4266-997B-5801C6F15616}"/>
            </a:ext>
          </a:extLst>
        </xdr:cNvPr>
        <xdr:cNvSpPr txBox="1">
          <a:spLocks noChangeArrowheads="1"/>
        </xdr:cNvSpPr>
      </xdr:nvSpPr>
      <xdr:spPr bwMode="auto">
        <a:xfrm>
          <a:off x="1409700" y="38862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15</xdr:row>
      <xdr:rowOff>0</xdr:rowOff>
    </xdr:from>
    <xdr:to>
      <xdr:col>1</xdr:col>
      <xdr:colOff>161925</xdr:colOff>
      <xdr:row>16</xdr:row>
      <xdr:rowOff>95250</xdr:rowOff>
    </xdr:to>
    <xdr:sp macro="" textlink="">
      <xdr:nvSpPr>
        <xdr:cNvPr id="16144487" name="Text Box 36">
          <a:extLst>
            <a:ext uri="{FF2B5EF4-FFF2-40B4-BE49-F238E27FC236}">
              <a16:creationId xmlns:a16="http://schemas.microsoft.com/office/drawing/2014/main" id="{D1CA590A-93D7-4B21-9E8E-CA79D7DDD668}"/>
            </a:ext>
          </a:extLst>
        </xdr:cNvPr>
        <xdr:cNvSpPr txBox="1">
          <a:spLocks noChangeArrowheads="1"/>
        </xdr:cNvSpPr>
      </xdr:nvSpPr>
      <xdr:spPr bwMode="auto">
        <a:xfrm>
          <a:off x="1409700" y="38862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16</xdr:row>
      <xdr:rowOff>0</xdr:rowOff>
    </xdr:from>
    <xdr:to>
      <xdr:col>1</xdr:col>
      <xdr:colOff>161925</xdr:colOff>
      <xdr:row>17</xdr:row>
      <xdr:rowOff>57150</xdr:rowOff>
    </xdr:to>
    <xdr:sp macro="" textlink="">
      <xdr:nvSpPr>
        <xdr:cNvPr id="16144488" name="Text Box 35">
          <a:extLst>
            <a:ext uri="{FF2B5EF4-FFF2-40B4-BE49-F238E27FC236}">
              <a16:creationId xmlns:a16="http://schemas.microsoft.com/office/drawing/2014/main" id="{09CDAD15-2477-4088-AF2E-19A8FF850A84}"/>
            </a:ext>
          </a:extLst>
        </xdr:cNvPr>
        <xdr:cNvSpPr txBox="1">
          <a:spLocks noChangeArrowheads="1"/>
        </xdr:cNvSpPr>
      </xdr:nvSpPr>
      <xdr:spPr bwMode="auto">
        <a:xfrm>
          <a:off x="1409700" y="40671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16</xdr:row>
      <xdr:rowOff>0</xdr:rowOff>
    </xdr:from>
    <xdr:to>
      <xdr:col>1</xdr:col>
      <xdr:colOff>161925</xdr:colOff>
      <xdr:row>17</xdr:row>
      <xdr:rowOff>57150</xdr:rowOff>
    </xdr:to>
    <xdr:sp macro="" textlink="">
      <xdr:nvSpPr>
        <xdr:cNvPr id="16144489" name="Text Box 36">
          <a:extLst>
            <a:ext uri="{FF2B5EF4-FFF2-40B4-BE49-F238E27FC236}">
              <a16:creationId xmlns:a16="http://schemas.microsoft.com/office/drawing/2014/main" id="{FBC3CED3-5325-4337-9E8D-B8F81AA7A616}"/>
            </a:ext>
          </a:extLst>
        </xdr:cNvPr>
        <xdr:cNvSpPr txBox="1">
          <a:spLocks noChangeArrowheads="1"/>
        </xdr:cNvSpPr>
      </xdr:nvSpPr>
      <xdr:spPr bwMode="auto">
        <a:xfrm>
          <a:off x="1409700" y="40671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16</xdr:row>
      <xdr:rowOff>0</xdr:rowOff>
    </xdr:from>
    <xdr:to>
      <xdr:col>1</xdr:col>
      <xdr:colOff>161925</xdr:colOff>
      <xdr:row>17</xdr:row>
      <xdr:rowOff>57150</xdr:rowOff>
    </xdr:to>
    <xdr:sp macro="" textlink="">
      <xdr:nvSpPr>
        <xdr:cNvPr id="16144490" name="Text Box 35">
          <a:extLst>
            <a:ext uri="{FF2B5EF4-FFF2-40B4-BE49-F238E27FC236}">
              <a16:creationId xmlns:a16="http://schemas.microsoft.com/office/drawing/2014/main" id="{465A054D-4140-4E84-9257-BB5C6EE1C616}"/>
            </a:ext>
          </a:extLst>
        </xdr:cNvPr>
        <xdr:cNvSpPr txBox="1">
          <a:spLocks noChangeArrowheads="1"/>
        </xdr:cNvSpPr>
      </xdr:nvSpPr>
      <xdr:spPr bwMode="auto">
        <a:xfrm>
          <a:off x="1409700" y="40671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95250</xdr:rowOff>
    </xdr:to>
    <xdr:sp macro="" textlink="">
      <xdr:nvSpPr>
        <xdr:cNvPr id="16144491" name="Text Box 35">
          <a:extLst>
            <a:ext uri="{FF2B5EF4-FFF2-40B4-BE49-F238E27FC236}">
              <a16:creationId xmlns:a16="http://schemas.microsoft.com/office/drawing/2014/main" id="{62AAF3A2-DFE9-4E06-9B12-3ED92A7E103F}"/>
            </a:ext>
          </a:extLst>
        </xdr:cNvPr>
        <xdr:cNvSpPr txBox="1">
          <a:spLocks noChangeArrowheads="1"/>
        </xdr:cNvSpPr>
      </xdr:nvSpPr>
      <xdr:spPr bwMode="auto">
        <a:xfrm>
          <a:off x="1409700" y="44481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95250</xdr:rowOff>
    </xdr:to>
    <xdr:sp macro="" textlink="">
      <xdr:nvSpPr>
        <xdr:cNvPr id="16144492" name="Text Box 36">
          <a:extLst>
            <a:ext uri="{FF2B5EF4-FFF2-40B4-BE49-F238E27FC236}">
              <a16:creationId xmlns:a16="http://schemas.microsoft.com/office/drawing/2014/main" id="{B278216A-4C30-4AC0-A3F6-4E6664EE5FCD}"/>
            </a:ext>
          </a:extLst>
        </xdr:cNvPr>
        <xdr:cNvSpPr txBox="1">
          <a:spLocks noChangeArrowheads="1"/>
        </xdr:cNvSpPr>
      </xdr:nvSpPr>
      <xdr:spPr bwMode="auto">
        <a:xfrm>
          <a:off x="1409700" y="44481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95250</xdr:rowOff>
    </xdr:to>
    <xdr:sp macro="" textlink="">
      <xdr:nvSpPr>
        <xdr:cNvPr id="16144493" name="Text Box 35">
          <a:extLst>
            <a:ext uri="{FF2B5EF4-FFF2-40B4-BE49-F238E27FC236}">
              <a16:creationId xmlns:a16="http://schemas.microsoft.com/office/drawing/2014/main" id="{9477242D-E468-4264-98D9-0B98DAFB821B}"/>
            </a:ext>
          </a:extLst>
        </xdr:cNvPr>
        <xdr:cNvSpPr txBox="1">
          <a:spLocks noChangeArrowheads="1"/>
        </xdr:cNvSpPr>
      </xdr:nvSpPr>
      <xdr:spPr bwMode="auto">
        <a:xfrm>
          <a:off x="1409700" y="44481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95250</xdr:rowOff>
    </xdr:to>
    <xdr:sp macro="" textlink="">
      <xdr:nvSpPr>
        <xdr:cNvPr id="16144494" name="Text Box 36">
          <a:extLst>
            <a:ext uri="{FF2B5EF4-FFF2-40B4-BE49-F238E27FC236}">
              <a16:creationId xmlns:a16="http://schemas.microsoft.com/office/drawing/2014/main" id="{7C5D77D7-E314-4F21-8B12-DF1F9267B6CF}"/>
            </a:ext>
          </a:extLst>
        </xdr:cNvPr>
        <xdr:cNvSpPr txBox="1">
          <a:spLocks noChangeArrowheads="1"/>
        </xdr:cNvSpPr>
      </xdr:nvSpPr>
      <xdr:spPr bwMode="auto">
        <a:xfrm>
          <a:off x="1409700" y="44481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104775</xdr:rowOff>
    </xdr:to>
    <xdr:sp macro="" textlink="">
      <xdr:nvSpPr>
        <xdr:cNvPr id="16144495" name="Text Box 35">
          <a:extLst>
            <a:ext uri="{FF2B5EF4-FFF2-40B4-BE49-F238E27FC236}">
              <a16:creationId xmlns:a16="http://schemas.microsoft.com/office/drawing/2014/main" id="{A1CCBB85-5467-47FB-9645-41C481445748}"/>
            </a:ext>
          </a:extLst>
        </xdr:cNvPr>
        <xdr:cNvSpPr txBox="1">
          <a:spLocks noChangeArrowheads="1"/>
        </xdr:cNvSpPr>
      </xdr:nvSpPr>
      <xdr:spPr bwMode="auto">
        <a:xfrm>
          <a:off x="1409700" y="44481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104775</xdr:rowOff>
    </xdr:to>
    <xdr:sp macro="" textlink="">
      <xdr:nvSpPr>
        <xdr:cNvPr id="16144496" name="Text Box 36">
          <a:extLst>
            <a:ext uri="{FF2B5EF4-FFF2-40B4-BE49-F238E27FC236}">
              <a16:creationId xmlns:a16="http://schemas.microsoft.com/office/drawing/2014/main" id="{8AC65BFC-44D5-4266-8C96-85F91E3B5B6C}"/>
            </a:ext>
          </a:extLst>
        </xdr:cNvPr>
        <xdr:cNvSpPr txBox="1">
          <a:spLocks noChangeArrowheads="1"/>
        </xdr:cNvSpPr>
      </xdr:nvSpPr>
      <xdr:spPr bwMode="auto">
        <a:xfrm>
          <a:off x="1409700" y="44481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104775</xdr:rowOff>
    </xdr:to>
    <xdr:sp macro="" textlink="">
      <xdr:nvSpPr>
        <xdr:cNvPr id="16144497" name="Text Box 35">
          <a:extLst>
            <a:ext uri="{FF2B5EF4-FFF2-40B4-BE49-F238E27FC236}">
              <a16:creationId xmlns:a16="http://schemas.microsoft.com/office/drawing/2014/main" id="{729B23AD-FED6-4362-8F5E-62CD245EA093}"/>
            </a:ext>
          </a:extLst>
        </xdr:cNvPr>
        <xdr:cNvSpPr txBox="1">
          <a:spLocks noChangeArrowheads="1"/>
        </xdr:cNvSpPr>
      </xdr:nvSpPr>
      <xdr:spPr bwMode="auto">
        <a:xfrm>
          <a:off x="1409700" y="44481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104775</xdr:rowOff>
    </xdr:to>
    <xdr:sp macro="" textlink="">
      <xdr:nvSpPr>
        <xdr:cNvPr id="16144498" name="Text Box 36">
          <a:extLst>
            <a:ext uri="{FF2B5EF4-FFF2-40B4-BE49-F238E27FC236}">
              <a16:creationId xmlns:a16="http://schemas.microsoft.com/office/drawing/2014/main" id="{D4DCE5CA-5540-4227-80A2-693AD7B035FB}"/>
            </a:ext>
          </a:extLst>
        </xdr:cNvPr>
        <xdr:cNvSpPr txBox="1">
          <a:spLocks noChangeArrowheads="1"/>
        </xdr:cNvSpPr>
      </xdr:nvSpPr>
      <xdr:spPr bwMode="auto">
        <a:xfrm>
          <a:off x="1409700" y="44481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95250</xdr:rowOff>
    </xdr:to>
    <xdr:sp macro="" textlink="">
      <xdr:nvSpPr>
        <xdr:cNvPr id="16144499" name="Text Box 35">
          <a:extLst>
            <a:ext uri="{FF2B5EF4-FFF2-40B4-BE49-F238E27FC236}">
              <a16:creationId xmlns:a16="http://schemas.microsoft.com/office/drawing/2014/main" id="{FCB290E1-EDE9-43C7-8E38-2F3D5C17EE7C}"/>
            </a:ext>
          </a:extLst>
        </xdr:cNvPr>
        <xdr:cNvSpPr txBox="1">
          <a:spLocks noChangeArrowheads="1"/>
        </xdr:cNvSpPr>
      </xdr:nvSpPr>
      <xdr:spPr bwMode="auto">
        <a:xfrm>
          <a:off x="1409700" y="44481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95250</xdr:rowOff>
    </xdr:to>
    <xdr:sp macro="" textlink="">
      <xdr:nvSpPr>
        <xdr:cNvPr id="16144500" name="Text Box 36">
          <a:extLst>
            <a:ext uri="{FF2B5EF4-FFF2-40B4-BE49-F238E27FC236}">
              <a16:creationId xmlns:a16="http://schemas.microsoft.com/office/drawing/2014/main" id="{48440622-4899-40DC-9E1D-7FC981E1F3FC}"/>
            </a:ext>
          </a:extLst>
        </xdr:cNvPr>
        <xdr:cNvSpPr txBox="1">
          <a:spLocks noChangeArrowheads="1"/>
        </xdr:cNvSpPr>
      </xdr:nvSpPr>
      <xdr:spPr bwMode="auto">
        <a:xfrm>
          <a:off x="1409700" y="44481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95250</xdr:rowOff>
    </xdr:to>
    <xdr:sp macro="" textlink="">
      <xdr:nvSpPr>
        <xdr:cNvPr id="16144501" name="Text Box 35">
          <a:extLst>
            <a:ext uri="{FF2B5EF4-FFF2-40B4-BE49-F238E27FC236}">
              <a16:creationId xmlns:a16="http://schemas.microsoft.com/office/drawing/2014/main" id="{7B6C2F30-D7A1-4CB1-B552-8778F539EA87}"/>
            </a:ext>
          </a:extLst>
        </xdr:cNvPr>
        <xdr:cNvSpPr txBox="1">
          <a:spLocks noChangeArrowheads="1"/>
        </xdr:cNvSpPr>
      </xdr:nvSpPr>
      <xdr:spPr bwMode="auto">
        <a:xfrm>
          <a:off x="1409700" y="44481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76200</xdr:rowOff>
    </xdr:to>
    <xdr:sp macro="" textlink="">
      <xdr:nvSpPr>
        <xdr:cNvPr id="16144502" name="Text Box 35">
          <a:extLst>
            <a:ext uri="{FF2B5EF4-FFF2-40B4-BE49-F238E27FC236}">
              <a16:creationId xmlns:a16="http://schemas.microsoft.com/office/drawing/2014/main" id="{11341E08-7B4B-4999-98C7-1F21A3AE0ADD}"/>
            </a:ext>
          </a:extLst>
        </xdr:cNvPr>
        <xdr:cNvSpPr txBox="1">
          <a:spLocks noChangeArrowheads="1"/>
        </xdr:cNvSpPr>
      </xdr:nvSpPr>
      <xdr:spPr bwMode="auto">
        <a:xfrm>
          <a:off x="1409700" y="44481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76200</xdr:rowOff>
    </xdr:to>
    <xdr:sp macro="" textlink="">
      <xdr:nvSpPr>
        <xdr:cNvPr id="16144503" name="Text Box 36">
          <a:extLst>
            <a:ext uri="{FF2B5EF4-FFF2-40B4-BE49-F238E27FC236}">
              <a16:creationId xmlns:a16="http://schemas.microsoft.com/office/drawing/2014/main" id="{5D83DA20-4842-4880-B43D-38BDBB57E284}"/>
            </a:ext>
          </a:extLst>
        </xdr:cNvPr>
        <xdr:cNvSpPr txBox="1">
          <a:spLocks noChangeArrowheads="1"/>
        </xdr:cNvSpPr>
      </xdr:nvSpPr>
      <xdr:spPr bwMode="auto">
        <a:xfrm>
          <a:off x="1409700" y="44481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76200</xdr:rowOff>
    </xdr:to>
    <xdr:sp macro="" textlink="">
      <xdr:nvSpPr>
        <xdr:cNvPr id="16144504" name="Text Box 35">
          <a:extLst>
            <a:ext uri="{FF2B5EF4-FFF2-40B4-BE49-F238E27FC236}">
              <a16:creationId xmlns:a16="http://schemas.microsoft.com/office/drawing/2014/main" id="{CDDAD5DD-7971-49B7-AE6C-6C57C59764A7}"/>
            </a:ext>
          </a:extLst>
        </xdr:cNvPr>
        <xdr:cNvSpPr txBox="1">
          <a:spLocks noChangeArrowheads="1"/>
        </xdr:cNvSpPr>
      </xdr:nvSpPr>
      <xdr:spPr bwMode="auto">
        <a:xfrm>
          <a:off x="1409700" y="44481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76200</xdr:rowOff>
    </xdr:to>
    <xdr:sp macro="" textlink="">
      <xdr:nvSpPr>
        <xdr:cNvPr id="16144505" name="Text Box 36">
          <a:extLst>
            <a:ext uri="{FF2B5EF4-FFF2-40B4-BE49-F238E27FC236}">
              <a16:creationId xmlns:a16="http://schemas.microsoft.com/office/drawing/2014/main" id="{A1A0DF77-F175-4BEE-80E2-87E3A35F6FFF}"/>
            </a:ext>
          </a:extLst>
        </xdr:cNvPr>
        <xdr:cNvSpPr txBox="1">
          <a:spLocks noChangeArrowheads="1"/>
        </xdr:cNvSpPr>
      </xdr:nvSpPr>
      <xdr:spPr bwMode="auto">
        <a:xfrm>
          <a:off x="1409700" y="44481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114300</xdr:rowOff>
    </xdr:to>
    <xdr:sp macro="" textlink="">
      <xdr:nvSpPr>
        <xdr:cNvPr id="16144506" name="Text Box 35">
          <a:extLst>
            <a:ext uri="{FF2B5EF4-FFF2-40B4-BE49-F238E27FC236}">
              <a16:creationId xmlns:a16="http://schemas.microsoft.com/office/drawing/2014/main" id="{162A1862-DF88-4F42-839E-4ACE26974026}"/>
            </a:ext>
          </a:extLst>
        </xdr:cNvPr>
        <xdr:cNvSpPr txBox="1">
          <a:spLocks noChangeArrowheads="1"/>
        </xdr:cNvSpPr>
      </xdr:nvSpPr>
      <xdr:spPr bwMode="auto">
        <a:xfrm>
          <a:off x="1409700" y="44481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114300</xdr:rowOff>
    </xdr:to>
    <xdr:sp macro="" textlink="">
      <xdr:nvSpPr>
        <xdr:cNvPr id="16144507" name="Text Box 36">
          <a:extLst>
            <a:ext uri="{FF2B5EF4-FFF2-40B4-BE49-F238E27FC236}">
              <a16:creationId xmlns:a16="http://schemas.microsoft.com/office/drawing/2014/main" id="{6C289024-E796-414A-976F-0EB280211A6E}"/>
            </a:ext>
          </a:extLst>
        </xdr:cNvPr>
        <xdr:cNvSpPr txBox="1">
          <a:spLocks noChangeArrowheads="1"/>
        </xdr:cNvSpPr>
      </xdr:nvSpPr>
      <xdr:spPr bwMode="auto">
        <a:xfrm>
          <a:off x="1409700" y="44481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114300</xdr:rowOff>
    </xdr:to>
    <xdr:sp macro="" textlink="">
      <xdr:nvSpPr>
        <xdr:cNvPr id="16144508" name="Text Box 35">
          <a:extLst>
            <a:ext uri="{FF2B5EF4-FFF2-40B4-BE49-F238E27FC236}">
              <a16:creationId xmlns:a16="http://schemas.microsoft.com/office/drawing/2014/main" id="{9866C685-A0DE-452A-89B6-E8669C1C5EA2}"/>
            </a:ext>
          </a:extLst>
        </xdr:cNvPr>
        <xdr:cNvSpPr txBox="1">
          <a:spLocks noChangeArrowheads="1"/>
        </xdr:cNvSpPr>
      </xdr:nvSpPr>
      <xdr:spPr bwMode="auto">
        <a:xfrm>
          <a:off x="1409700" y="44481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114300</xdr:rowOff>
    </xdr:to>
    <xdr:sp macro="" textlink="">
      <xdr:nvSpPr>
        <xdr:cNvPr id="16144509" name="Text Box 36">
          <a:extLst>
            <a:ext uri="{FF2B5EF4-FFF2-40B4-BE49-F238E27FC236}">
              <a16:creationId xmlns:a16="http://schemas.microsoft.com/office/drawing/2014/main" id="{1F171A4F-D31B-4417-A331-48326A3FCD69}"/>
            </a:ext>
          </a:extLst>
        </xdr:cNvPr>
        <xdr:cNvSpPr txBox="1">
          <a:spLocks noChangeArrowheads="1"/>
        </xdr:cNvSpPr>
      </xdr:nvSpPr>
      <xdr:spPr bwMode="auto">
        <a:xfrm>
          <a:off x="1409700" y="44481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76200</xdr:rowOff>
    </xdr:to>
    <xdr:sp macro="" textlink="">
      <xdr:nvSpPr>
        <xdr:cNvPr id="16144510" name="Text Box 35">
          <a:extLst>
            <a:ext uri="{FF2B5EF4-FFF2-40B4-BE49-F238E27FC236}">
              <a16:creationId xmlns:a16="http://schemas.microsoft.com/office/drawing/2014/main" id="{AEB57C36-561C-47EF-BDB5-C14D02E3C71F}"/>
            </a:ext>
          </a:extLst>
        </xdr:cNvPr>
        <xdr:cNvSpPr txBox="1">
          <a:spLocks noChangeArrowheads="1"/>
        </xdr:cNvSpPr>
      </xdr:nvSpPr>
      <xdr:spPr bwMode="auto">
        <a:xfrm>
          <a:off x="1409700" y="44481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76200</xdr:rowOff>
    </xdr:to>
    <xdr:sp macro="" textlink="">
      <xdr:nvSpPr>
        <xdr:cNvPr id="16144511" name="Text Box 36">
          <a:extLst>
            <a:ext uri="{FF2B5EF4-FFF2-40B4-BE49-F238E27FC236}">
              <a16:creationId xmlns:a16="http://schemas.microsoft.com/office/drawing/2014/main" id="{9FFD5700-FB51-4B9F-93DB-47D920A01C91}"/>
            </a:ext>
          </a:extLst>
        </xdr:cNvPr>
        <xdr:cNvSpPr txBox="1">
          <a:spLocks noChangeArrowheads="1"/>
        </xdr:cNvSpPr>
      </xdr:nvSpPr>
      <xdr:spPr bwMode="auto">
        <a:xfrm>
          <a:off x="1409700" y="44481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76200</xdr:rowOff>
    </xdr:to>
    <xdr:sp macro="" textlink="">
      <xdr:nvSpPr>
        <xdr:cNvPr id="16144512" name="Text Box 35">
          <a:extLst>
            <a:ext uri="{FF2B5EF4-FFF2-40B4-BE49-F238E27FC236}">
              <a16:creationId xmlns:a16="http://schemas.microsoft.com/office/drawing/2014/main" id="{71FF4AE9-2A50-4246-A7BF-DC9353FE53E1}"/>
            </a:ext>
          </a:extLst>
        </xdr:cNvPr>
        <xdr:cNvSpPr txBox="1">
          <a:spLocks noChangeArrowheads="1"/>
        </xdr:cNvSpPr>
      </xdr:nvSpPr>
      <xdr:spPr bwMode="auto">
        <a:xfrm>
          <a:off x="1409700" y="44481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6</xdr:row>
      <xdr:rowOff>0</xdr:rowOff>
    </xdr:from>
    <xdr:to>
      <xdr:col>11</xdr:col>
      <xdr:colOff>85725</xdr:colOff>
      <xdr:row>7</xdr:row>
      <xdr:rowOff>0</xdr:rowOff>
    </xdr:to>
    <xdr:sp macro="" textlink="">
      <xdr:nvSpPr>
        <xdr:cNvPr id="16126464" name="Text Box 4">
          <a:extLst>
            <a:ext uri="{FF2B5EF4-FFF2-40B4-BE49-F238E27FC236}">
              <a16:creationId xmlns:a16="http://schemas.microsoft.com/office/drawing/2014/main" id="{2F91165F-3ACE-4218-A8AB-03B2E0FA7DED}"/>
            </a:ext>
          </a:extLst>
        </xdr:cNvPr>
        <xdr:cNvSpPr txBox="1">
          <a:spLocks noChangeArrowheads="1"/>
        </xdr:cNvSpPr>
      </xdr:nvSpPr>
      <xdr:spPr bwMode="auto">
        <a:xfrm>
          <a:off x="11601450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0</xdr:rowOff>
    </xdr:to>
    <xdr:sp macro="" textlink="">
      <xdr:nvSpPr>
        <xdr:cNvPr id="16126465" name="Text Box 3">
          <a:extLst>
            <a:ext uri="{FF2B5EF4-FFF2-40B4-BE49-F238E27FC236}">
              <a16:creationId xmlns:a16="http://schemas.microsoft.com/office/drawing/2014/main" id="{10D1301C-67AA-4ECD-B601-01DB0489004E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0</xdr:rowOff>
    </xdr:to>
    <xdr:sp macro="" textlink="">
      <xdr:nvSpPr>
        <xdr:cNvPr id="16126466" name="Text Box 3">
          <a:extLst>
            <a:ext uri="{FF2B5EF4-FFF2-40B4-BE49-F238E27FC236}">
              <a16:creationId xmlns:a16="http://schemas.microsoft.com/office/drawing/2014/main" id="{37A50FBB-84D0-4AAE-BCA6-76787F18742E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0</xdr:rowOff>
    </xdr:to>
    <xdr:sp macro="" textlink="">
      <xdr:nvSpPr>
        <xdr:cNvPr id="16126467" name="Text Box 3">
          <a:extLst>
            <a:ext uri="{FF2B5EF4-FFF2-40B4-BE49-F238E27FC236}">
              <a16:creationId xmlns:a16="http://schemas.microsoft.com/office/drawing/2014/main" id="{757943DB-050B-4375-AC8C-305F1F2A3AAD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0</xdr:rowOff>
    </xdr:to>
    <xdr:sp macro="" textlink="">
      <xdr:nvSpPr>
        <xdr:cNvPr id="16126468" name="Text Box 3">
          <a:extLst>
            <a:ext uri="{FF2B5EF4-FFF2-40B4-BE49-F238E27FC236}">
              <a16:creationId xmlns:a16="http://schemas.microsoft.com/office/drawing/2014/main" id="{CC19202B-59B8-41FD-B94B-1FD0527AFC09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76200</xdr:rowOff>
    </xdr:to>
    <xdr:sp macro="" textlink="">
      <xdr:nvSpPr>
        <xdr:cNvPr id="16126469" name="Text Box 3">
          <a:extLst>
            <a:ext uri="{FF2B5EF4-FFF2-40B4-BE49-F238E27FC236}">
              <a16:creationId xmlns:a16="http://schemas.microsoft.com/office/drawing/2014/main" id="{3D94FCA9-62BC-445C-A32C-243D3B60DD10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6</xdr:row>
      <xdr:rowOff>0</xdr:rowOff>
    </xdr:from>
    <xdr:to>
      <xdr:col>11</xdr:col>
      <xdr:colOff>85725</xdr:colOff>
      <xdr:row>7</xdr:row>
      <xdr:rowOff>0</xdr:rowOff>
    </xdr:to>
    <xdr:sp macro="" textlink="">
      <xdr:nvSpPr>
        <xdr:cNvPr id="16126470" name="Text Box 4">
          <a:extLst>
            <a:ext uri="{FF2B5EF4-FFF2-40B4-BE49-F238E27FC236}">
              <a16:creationId xmlns:a16="http://schemas.microsoft.com/office/drawing/2014/main" id="{A81554DD-A753-4A4A-8851-D2EBC72A24A2}"/>
            </a:ext>
          </a:extLst>
        </xdr:cNvPr>
        <xdr:cNvSpPr txBox="1">
          <a:spLocks noChangeArrowheads="1"/>
        </xdr:cNvSpPr>
      </xdr:nvSpPr>
      <xdr:spPr bwMode="auto">
        <a:xfrm>
          <a:off x="11601450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0</xdr:rowOff>
    </xdr:to>
    <xdr:sp macro="" textlink="">
      <xdr:nvSpPr>
        <xdr:cNvPr id="16126471" name="Text Box 3">
          <a:extLst>
            <a:ext uri="{FF2B5EF4-FFF2-40B4-BE49-F238E27FC236}">
              <a16:creationId xmlns:a16="http://schemas.microsoft.com/office/drawing/2014/main" id="{F479BEC7-74E2-414F-AB90-1E9B4E1C64BD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0</xdr:rowOff>
    </xdr:to>
    <xdr:sp macro="" textlink="">
      <xdr:nvSpPr>
        <xdr:cNvPr id="16126472" name="Text Box 3">
          <a:extLst>
            <a:ext uri="{FF2B5EF4-FFF2-40B4-BE49-F238E27FC236}">
              <a16:creationId xmlns:a16="http://schemas.microsoft.com/office/drawing/2014/main" id="{5D7D4E6E-58E3-4827-BE04-F977D2FCAFD7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76200</xdr:rowOff>
    </xdr:to>
    <xdr:sp macro="" textlink="">
      <xdr:nvSpPr>
        <xdr:cNvPr id="16126473" name="Text Box 3">
          <a:extLst>
            <a:ext uri="{FF2B5EF4-FFF2-40B4-BE49-F238E27FC236}">
              <a16:creationId xmlns:a16="http://schemas.microsoft.com/office/drawing/2014/main" id="{FA7C3DD7-6976-46B9-8C97-58CAD6CA7B45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76200</xdr:rowOff>
    </xdr:to>
    <xdr:sp macro="" textlink="">
      <xdr:nvSpPr>
        <xdr:cNvPr id="16126474" name="Text Box 3">
          <a:extLst>
            <a:ext uri="{FF2B5EF4-FFF2-40B4-BE49-F238E27FC236}">
              <a16:creationId xmlns:a16="http://schemas.microsoft.com/office/drawing/2014/main" id="{0CE03FE7-E856-4632-A3ED-B671AE9F859A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114300</xdr:rowOff>
    </xdr:to>
    <xdr:sp macro="" textlink="">
      <xdr:nvSpPr>
        <xdr:cNvPr id="16126475" name="Text Box 3">
          <a:extLst>
            <a:ext uri="{FF2B5EF4-FFF2-40B4-BE49-F238E27FC236}">
              <a16:creationId xmlns:a16="http://schemas.microsoft.com/office/drawing/2014/main" id="{BEC8342F-00AD-4F11-8DD7-6A94F437D84B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114300</xdr:rowOff>
    </xdr:to>
    <xdr:sp macro="" textlink="">
      <xdr:nvSpPr>
        <xdr:cNvPr id="16126476" name="Text Box 3">
          <a:extLst>
            <a:ext uri="{FF2B5EF4-FFF2-40B4-BE49-F238E27FC236}">
              <a16:creationId xmlns:a16="http://schemas.microsoft.com/office/drawing/2014/main" id="{0D46B5C1-F45D-4509-A52F-516B28E4BF3C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76200</xdr:rowOff>
    </xdr:to>
    <xdr:sp macro="" textlink="">
      <xdr:nvSpPr>
        <xdr:cNvPr id="16126477" name="Text Box 3">
          <a:extLst>
            <a:ext uri="{FF2B5EF4-FFF2-40B4-BE49-F238E27FC236}">
              <a16:creationId xmlns:a16="http://schemas.microsoft.com/office/drawing/2014/main" id="{CDA63752-8EC3-4542-A7EC-6A7C0DD7A94C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0</xdr:rowOff>
    </xdr:to>
    <xdr:sp macro="" textlink="">
      <xdr:nvSpPr>
        <xdr:cNvPr id="16126478" name="Text Box 3">
          <a:extLst>
            <a:ext uri="{FF2B5EF4-FFF2-40B4-BE49-F238E27FC236}">
              <a16:creationId xmlns:a16="http://schemas.microsoft.com/office/drawing/2014/main" id="{2FE165E1-1DF9-4DA3-9AEE-3DCA2C9FC6E8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0</xdr:rowOff>
    </xdr:to>
    <xdr:sp macro="" textlink="">
      <xdr:nvSpPr>
        <xdr:cNvPr id="16126479" name="Text Box 3">
          <a:extLst>
            <a:ext uri="{FF2B5EF4-FFF2-40B4-BE49-F238E27FC236}">
              <a16:creationId xmlns:a16="http://schemas.microsoft.com/office/drawing/2014/main" id="{571307EB-1BE6-4F91-BBA5-ECC06EDEB296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0</xdr:rowOff>
    </xdr:to>
    <xdr:sp macro="" textlink="">
      <xdr:nvSpPr>
        <xdr:cNvPr id="16126480" name="Text Box 3">
          <a:extLst>
            <a:ext uri="{FF2B5EF4-FFF2-40B4-BE49-F238E27FC236}">
              <a16:creationId xmlns:a16="http://schemas.microsoft.com/office/drawing/2014/main" id="{4CDE6E9F-EA48-4AFC-9A90-C9E179AD67CA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0</xdr:rowOff>
    </xdr:to>
    <xdr:sp macro="" textlink="">
      <xdr:nvSpPr>
        <xdr:cNvPr id="16126481" name="Text Box 3">
          <a:extLst>
            <a:ext uri="{FF2B5EF4-FFF2-40B4-BE49-F238E27FC236}">
              <a16:creationId xmlns:a16="http://schemas.microsoft.com/office/drawing/2014/main" id="{1778E9FE-82F6-4C91-9698-0F0580B11199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0</xdr:rowOff>
    </xdr:to>
    <xdr:sp macro="" textlink="">
      <xdr:nvSpPr>
        <xdr:cNvPr id="16126482" name="Text Box 3">
          <a:extLst>
            <a:ext uri="{FF2B5EF4-FFF2-40B4-BE49-F238E27FC236}">
              <a16:creationId xmlns:a16="http://schemas.microsoft.com/office/drawing/2014/main" id="{CE0AF929-F14C-4361-938C-80F73853D8B8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76200</xdr:rowOff>
    </xdr:to>
    <xdr:sp macro="" textlink="">
      <xdr:nvSpPr>
        <xdr:cNvPr id="16126483" name="Text Box 3">
          <a:extLst>
            <a:ext uri="{FF2B5EF4-FFF2-40B4-BE49-F238E27FC236}">
              <a16:creationId xmlns:a16="http://schemas.microsoft.com/office/drawing/2014/main" id="{1ABF1503-84F1-4FF0-8406-E21AB9EDEF96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76200</xdr:rowOff>
    </xdr:to>
    <xdr:sp macro="" textlink="">
      <xdr:nvSpPr>
        <xdr:cNvPr id="16126484" name="Text Box 3">
          <a:extLst>
            <a:ext uri="{FF2B5EF4-FFF2-40B4-BE49-F238E27FC236}">
              <a16:creationId xmlns:a16="http://schemas.microsoft.com/office/drawing/2014/main" id="{90ED9CD5-BBA6-4F7E-A020-6AA82B5103F4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76200</xdr:rowOff>
    </xdr:to>
    <xdr:sp macro="" textlink="">
      <xdr:nvSpPr>
        <xdr:cNvPr id="16126485" name="Text Box 3">
          <a:extLst>
            <a:ext uri="{FF2B5EF4-FFF2-40B4-BE49-F238E27FC236}">
              <a16:creationId xmlns:a16="http://schemas.microsoft.com/office/drawing/2014/main" id="{D8762752-AAFB-48EA-A23C-0372C06AD648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114300</xdr:rowOff>
    </xdr:to>
    <xdr:sp macro="" textlink="">
      <xdr:nvSpPr>
        <xdr:cNvPr id="16126486" name="Text Box 3">
          <a:extLst>
            <a:ext uri="{FF2B5EF4-FFF2-40B4-BE49-F238E27FC236}">
              <a16:creationId xmlns:a16="http://schemas.microsoft.com/office/drawing/2014/main" id="{1B149BAC-1C91-455E-B382-2C7302A79463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114300</xdr:rowOff>
    </xdr:to>
    <xdr:sp macro="" textlink="">
      <xdr:nvSpPr>
        <xdr:cNvPr id="16126487" name="Text Box 3">
          <a:extLst>
            <a:ext uri="{FF2B5EF4-FFF2-40B4-BE49-F238E27FC236}">
              <a16:creationId xmlns:a16="http://schemas.microsoft.com/office/drawing/2014/main" id="{A72F44BC-75BD-4C81-9A12-F56195D8F0F5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76200</xdr:rowOff>
    </xdr:to>
    <xdr:sp macro="" textlink="">
      <xdr:nvSpPr>
        <xdr:cNvPr id="16126488" name="Text Box 3">
          <a:extLst>
            <a:ext uri="{FF2B5EF4-FFF2-40B4-BE49-F238E27FC236}">
              <a16:creationId xmlns:a16="http://schemas.microsoft.com/office/drawing/2014/main" id="{137BC9B4-7C07-44BC-9BB5-3CB825C1DD8E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0</xdr:rowOff>
    </xdr:to>
    <xdr:sp macro="" textlink="">
      <xdr:nvSpPr>
        <xdr:cNvPr id="16126489" name="Text Box 3">
          <a:extLst>
            <a:ext uri="{FF2B5EF4-FFF2-40B4-BE49-F238E27FC236}">
              <a16:creationId xmlns:a16="http://schemas.microsoft.com/office/drawing/2014/main" id="{57739F3B-0411-4A29-9937-3B90B97073CC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0</xdr:rowOff>
    </xdr:to>
    <xdr:sp macro="" textlink="">
      <xdr:nvSpPr>
        <xdr:cNvPr id="16126490" name="Text Box 3">
          <a:extLst>
            <a:ext uri="{FF2B5EF4-FFF2-40B4-BE49-F238E27FC236}">
              <a16:creationId xmlns:a16="http://schemas.microsoft.com/office/drawing/2014/main" id="{FC49EFA2-4734-4EAE-A539-122FED246DDF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0</xdr:rowOff>
    </xdr:to>
    <xdr:sp macro="" textlink="">
      <xdr:nvSpPr>
        <xdr:cNvPr id="16126491" name="Text Box 3">
          <a:extLst>
            <a:ext uri="{FF2B5EF4-FFF2-40B4-BE49-F238E27FC236}">
              <a16:creationId xmlns:a16="http://schemas.microsoft.com/office/drawing/2014/main" id="{9C94796F-32C8-4A8A-80C1-5665AD991794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0</xdr:rowOff>
    </xdr:to>
    <xdr:sp macro="" textlink="">
      <xdr:nvSpPr>
        <xdr:cNvPr id="16126492" name="Text Box 3">
          <a:extLst>
            <a:ext uri="{FF2B5EF4-FFF2-40B4-BE49-F238E27FC236}">
              <a16:creationId xmlns:a16="http://schemas.microsoft.com/office/drawing/2014/main" id="{B4100BFB-6A8C-4F11-9D23-CA6458645C16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0</xdr:rowOff>
    </xdr:to>
    <xdr:sp macro="" textlink="">
      <xdr:nvSpPr>
        <xdr:cNvPr id="16126493" name="Text Box 3">
          <a:extLst>
            <a:ext uri="{FF2B5EF4-FFF2-40B4-BE49-F238E27FC236}">
              <a16:creationId xmlns:a16="http://schemas.microsoft.com/office/drawing/2014/main" id="{EC062334-8CC4-4DB5-8F36-B6684C521C4C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0</xdr:rowOff>
    </xdr:to>
    <xdr:sp macro="" textlink="">
      <xdr:nvSpPr>
        <xdr:cNvPr id="16126494" name="Text Box 3">
          <a:extLst>
            <a:ext uri="{FF2B5EF4-FFF2-40B4-BE49-F238E27FC236}">
              <a16:creationId xmlns:a16="http://schemas.microsoft.com/office/drawing/2014/main" id="{ED296C4B-C6AA-4846-AEF4-01E340DB4BC8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0</xdr:rowOff>
    </xdr:to>
    <xdr:sp macro="" textlink="">
      <xdr:nvSpPr>
        <xdr:cNvPr id="16126495" name="Text Box 3">
          <a:extLst>
            <a:ext uri="{FF2B5EF4-FFF2-40B4-BE49-F238E27FC236}">
              <a16:creationId xmlns:a16="http://schemas.microsoft.com/office/drawing/2014/main" id="{D5985915-7E20-4174-98C6-CEDA91CB272E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0</xdr:rowOff>
    </xdr:to>
    <xdr:sp macro="" textlink="">
      <xdr:nvSpPr>
        <xdr:cNvPr id="16126496" name="Text Box 3">
          <a:extLst>
            <a:ext uri="{FF2B5EF4-FFF2-40B4-BE49-F238E27FC236}">
              <a16:creationId xmlns:a16="http://schemas.microsoft.com/office/drawing/2014/main" id="{12D920FB-8754-4CE4-A44C-683C4547950F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19050</xdr:rowOff>
    </xdr:to>
    <xdr:sp macro="" textlink="">
      <xdr:nvSpPr>
        <xdr:cNvPr id="16126497" name="Text Box 3">
          <a:extLst>
            <a:ext uri="{FF2B5EF4-FFF2-40B4-BE49-F238E27FC236}">
              <a16:creationId xmlns:a16="http://schemas.microsoft.com/office/drawing/2014/main" id="{7BAA44E0-993C-4C7A-AEA3-7AA8AC113A14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57150</xdr:rowOff>
    </xdr:to>
    <xdr:sp macro="" textlink="">
      <xdr:nvSpPr>
        <xdr:cNvPr id="16126498" name="Text Box 3">
          <a:extLst>
            <a:ext uri="{FF2B5EF4-FFF2-40B4-BE49-F238E27FC236}">
              <a16:creationId xmlns:a16="http://schemas.microsoft.com/office/drawing/2014/main" id="{CFA3632E-1419-482F-872C-E5427C9AF883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0</xdr:rowOff>
    </xdr:to>
    <xdr:sp macro="" textlink="">
      <xdr:nvSpPr>
        <xdr:cNvPr id="16126499" name="Text Box 3">
          <a:extLst>
            <a:ext uri="{FF2B5EF4-FFF2-40B4-BE49-F238E27FC236}">
              <a16:creationId xmlns:a16="http://schemas.microsoft.com/office/drawing/2014/main" id="{67DA627F-5086-4E64-9F72-F698F81612DC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0</xdr:rowOff>
    </xdr:to>
    <xdr:sp macro="" textlink="">
      <xdr:nvSpPr>
        <xdr:cNvPr id="16126500" name="Text Box 3">
          <a:extLst>
            <a:ext uri="{FF2B5EF4-FFF2-40B4-BE49-F238E27FC236}">
              <a16:creationId xmlns:a16="http://schemas.microsoft.com/office/drawing/2014/main" id="{5D709F1D-5648-444D-B2C4-0A88417D6A0A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76200</xdr:colOff>
      <xdr:row>7</xdr:row>
      <xdr:rowOff>0</xdr:rowOff>
    </xdr:to>
    <xdr:sp macro="" textlink="">
      <xdr:nvSpPr>
        <xdr:cNvPr id="16126501" name="Text Box 3">
          <a:extLst>
            <a:ext uri="{FF2B5EF4-FFF2-40B4-BE49-F238E27FC236}">
              <a16:creationId xmlns:a16="http://schemas.microsoft.com/office/drawing/2014/main" id="{3101533F-9385-4A8E-8C80-9D3288C49C08}"/>
            </a:ext>
          </a:extLst>
        </xdr:cNvPr>
        <xdr:cNvSpPr txBox="1">
          <a:spLocks noChangeArrowheads="1"/>
        </xdr:cNvSpPr>
      </xdr:nvSpPr>
      <xdr:spPr bwMode="auto">
        <a:xfrm>
          <a:off x="12515850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6</xdr:row>
      <xdr:rowOff>152400</xdr:rowOff>
    </xdr:from>
    <xdr:to>
      <xdr:col>11</xdr:col>
      <xdr:colOff>0</xdr:colOff>
      <xdr:row>6</xdr:row>
      <xdr:rowOff>152400</xdr:rowOff>
    </xdr:to>
    <xdr:sp macro="" textlink="">
      <xdr:nvSpPr>
        <xdr:cNvPr id="16126502" name="Line 29">
          <a:extLst>
            <a:ext uri="{FF2B5EF4-FFF2-40B4-BE49-F238E27FC236}">
              <a16:creationId xmlns:a16="http://schemas.microsoft.com/office/drawing/2014/main" id="{3E9ADAFB-B7E9-494D-907F-96317F9C35BA}"/>
            </a:ext>
          </a:extLst>
        </xdr:cNvPr>
        <xdr:cNvSpPr>
          <a:spLocks noChangeShapeType="1"/>
        </xdr:cNvSpPr>
      </xdr:nvSpPr>
      <xdr:spPr bwMode="auto">
        <a:xfrm>
          <a:off x="115919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76200</xdr:colOff>
      <xdr:row>7</xdr:row>
      <xdr:rowOff>0</xdr:rowOff>
    </xdr:to>
    <xdr:sp macro="" textlink="">
      <xdr:nvSpPr>
        <xdr:cNvPr id="16126503" name="Text Box 4">
          <a:extLst>
            <a:ext uri="{FF2B5EF4-FFF2-40B4-BE49-F238E27FC236}">
              <a16:creationId xmlns:a16="http://schemas.microsoft.com/office/drawing/2014/main" id="{A78D0234-0F5C-41BA-B852-B64F62A96468}"/>
            </a:ext>
          </a:extLst>
        </xdr:cNvPr>
        <xdr:cNvSpPr txBox="1">
          <a:spLocks noChangeArrowheads="1"/>
        </xdr:cNvSpPr>
      </xdr:nvSpPr>
      <xdr:spPr bwMode="auto">
        <a:xfrm>
          <a:off x="10677525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76200</xdr:colOff>
      <xdr:row>7</xdr:row>
      <xdr:rowOff>0</xdr:rowOff>
    </xdr:to>
    <xdr:sp macro="" textlink="">
      <xdr:nvSpPr>
        <xdr:cNvPr id="16126504" name="Text Box 4">
          <a:extLst>
            <a:ext uri="{FF2B5EF4-FFF2-40B4-BE49-F238E27FC236}">
              <a16:creationId xmlns:a16="http://schemas.microsoft.com/office/drawing/2014/main" id="{30DB9DBB-6815-4102-A092-0974987FD1EB}"/>
            </a:ext>
          </a:extLst>
        </xdr:cNvPr>
        <xdr:cNvSpPr txBox="1">
          <a:spLocks noChangeArrowheads="1"/>
        </xdr:cNvSpPr>
      </xdr:nvSpPr>
      <xdr:spPr bwMode="auto">
        <a:xfrm>
          <a:off x="10677525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6</xdr:row>
      <xdr:rowOff>152400</xdr:rowOff>
    </xdr:from>
    <xdr:to>
      <xdr:col>11</xdr:col>
      <xdr:colOff>0</xdr:colOff>
      <xdr:row>6</xdr:row>
      <xdr:rowOff>152400</xdr:rowOff>
    </xdr:to>
    <xdr:sp macro="" textlink="">
      <xdr:nvSpPr>
        <xdr:cNvPr id="16126505" name="Line 29">
          <a:extLst>
            <a:ext uri="{FF2B5EF4-FFF2-40B4-BE49-F238E27FC236}">
              <a16:creationId xmlns:a16="http://schemas.microsoft.com/office/drawing/2014/main" id="{D27C023C-ED51-4CCB-A9F8-FF2D5057D944}"/>
            </a:ext>
          </a:extLst>
        </xdr:cNvPr>
        <xdr:cNvSpPr>
          <a:spLocks noChangeShapeType="1"/>
        </xdr:cNvSpPr>
      </xdr:nvSpPr>
      <xdr:spPr bwMode="auto">
        <a:xfrm>
          <a:off x="10668000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9525</xdr:colOff>
      <xdr:row>6</xdr:row>
      <xdr:rowOff>0</xdr:rowOff>
    </xdr:from>
    <xdr:to>
      <xdr:col>9</xdr:col>
      <xdr:colOff>85725</xdr:colOff>
      <xdr:row>7</xdr:row>
      <xdr:rowOff>0</xdr:rowOff>
    </xdr:to>
    <xdr:sp macro="" textlink="">
      <xdr:nvSpPr>
        <xdr:cNvPr id="16126506" name="Text Box 4">
          <a:extLst>
            <a:ext uri="{FF2B5EF4-FFF2-40B4-BE49-F238E27FC236}">
              <a16:creationId xmlns:a16="http://schemas.microsoft.com/office/drawing/2014/main" id="{93EE1FD4-9353-40D6-A883-C99C901A6054}"/>
            </a:ext>
          </a:extLst>
        </xdr:cNvPr>
        <xdr:cNvSpPr txBox="1">
          <a:spLocks noChangeArrowheads="1"/>
        </xdr:cNvSpPr>
      </xdr:nvSpPr>
      <xdr:spPr bwMode="auto">
        <a:xfrm>
          <a:off x="9058275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9525</xdr:colOff>
      <xdr:row>6</xdr:row>
      <xdr:rowOff>0</xdr:rowOff>
    </xdr:from>
    <xdr:to>
      <xdr:col>9</xdr:col>
      <xdr:colOff>85725</xdr:colOff>
      <xdr:row>7</xdr:row>
      <xdr:rowOff>0</xdr:rowOff>
    </xdr:to>
    <xdr:sp macro="" textlink="">
      <xdr:nvSpPr>
        <xdr:cNvPr id="16126507" name="Text Box 4">
          <a:extLst>
            <a:ext uri="{FF2B5EF4-FFF2-40B4-BE49-F238E27FC236}">
              <a16:creationId xmlns:a16="http://schemas.microsoft.com/office/drawing/2014/main" id="{CEC39B59-2C0B-4312-8396-9A75C7B6428E}"/>
            </a:ext>
          </a:extLst>
        </xdr:cNvPr>
        <xdr:cNvSpPr txBox="1">
          <a:spLocks noChangeArrowheads="1"/>
        </xdr:cNvSpPr>
      </xdr:nvSpPr>
      <xdr:spPr bwMode="auto">
        <a:xfrm>
          <a:off x="9058275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6</xdr:row>
      <xdr:rowOff>152400</xdr:rowOff>
    </xdr:from>
    <xdr:to>
      <xdr:col>9</xdr:col>
      <xdr:colOff>0</xdr:colOff>
      <xdr:row>6</xdr:row>
      <xdr:rowOff>152400</xdr:rowOff>
    </xdr:to>
    <xdr:sp macro="" textlink="">
      <xdr:nvSpPr>
        <xdr:cNvPr id="16126508" name="Line 29">
          <a:extLst>
            <a:ext uri="{FF2B5EF4-FFF2-40B4-BE49-F238E27FC236}">
              <a16:creationId xmlns:a16="http://schemas.microsoft.com/office/drawing/2014/main" id="{99ADC7C5-3FF2-4ED0-AE29-BEF27F5CD88D}"/>
            </a:ext>
          </a:extLst>
        </xdr:cNvPr>
        <xdr:cNvSpPr>
          <a:spLocks noChangeShapeType="1"/>
        </xdr:cNvSpPr>
      </xdr:nvSpPr>
      <xdr:spPr bwMode="auto">
        <a:xfrm>
          <a:off x="9048750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9525</xdr:colOff>
      <xdr:row>6</xdr:row>
      <xdr:rowOff>0</xdr:rowOff>
    </xdr:from>
    <xdr:to>
      <xdr:col>8</xdr:col>
      <xdr:colOff>85725</xdr:colOff>
      <xdr:row>7</xdr:row>
      <xdr:rowOff>0</xdr:rowOff>
    </xdr:to>
    <xdr:sp macro="" textlink="">
      <xdr:nvSpPr>
        <xdr:cNvPr id="16126509" name="Text Box 4">
          <a:extLst>
            <a:ext uri="{FF2B5EF4-FFF2-40B4-BE49-F238E27FC236}">
              <a16:creationId xmlns:a16="http://schemas.microsoft.com/office/drawing/2014/main" id="{36E5EB91-E9AF-4E00-B63D-3B5AAECA3FF6}"/>
            </a:ext>
          </a:extLst>
        </xdr:cNvPr>
        <xdr:cNvSpPr txBox="1">
          <a:spLocks noChangeArrowheads="1"/>
        </xdr:cNvSpPr>
      </xdr:nvSpPr>
      <xdr:spPr bwMode="auto">
        <a:xfrm>
          <a:off x="8239125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9525</xdr:colOff>
      <xdr:row>6</xdr:row>
      <xdr:rowOff>0</xdr:rowOff>
    </xdr:from>
    <xdr:to>
      <xdr:col>8</xdr:col>
      <xdr:colOff>85725</xdr:colOff>
      <xdr:row>7</xdr:row>
      <xdr:rowOff>0</xdr:rowOff>
    </xdr:to>
    <xdr:sp macro="" textlink="">
      <xdr:nvSpPr>
        <xdr:cNvPr id="16126510" name="Text Box 4">
          <a:extLst>
            <a:ext uri="{FF2B5EF4-FFF2-40B4-BE49-F238E27FC236}">
              <a16:creationId xmlns:a16="http://schemas.microsoft.com/office/drawing/2014/main" id="{602CAB01-0310-4D19-AA4A-92E10B498C94}"/>
            </a:ext>
          </a:extLst>
        </xdr:cNvPr>
        <xdr:cNvSpPr txBox="1">
          <a:spLocks noChangeArrowheads="1"/>
        </xdr:cNvSpPr>
      </xdr:nvSpPr>
      <xdr:spPr bwMode="auto">
        <a:xfrm>
          <a:off x="8239125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6</xdr:row>
      <xdr:rowOff>152400</xdr:rowOff>
    </xdr:from>
    <xdr:to>
      <xdr:col>8</xdr:col>
      <xdr:colOff>0</xdr:colOff>
      <xdr:row>6</xdr:row>
      <xdr:rowOff>152400</xdr:rowOff>
    </xdr:to>
    <xdr:sp macro="" textlink="">
      <xdr:nvSpPr>
        <xdr:cNvPr id="16126511" name="Line 29">
          <a:extLst>
            <a:ext uri="{FF2B5EF4-FFF2-40B4-BE49-F238E27FC236}">
              <a16:creationId xmlns:a16="http://schemas.microsoft.com/office/drawing/2014/main" id="{80E7560F-C387-4D40-B947-E269FC859E90}"/>
            </a:ext>
          </a:extLst>
        </xdr:cNvPr>
        <xdr:cNvSpPr>
          <a:spLocks noChangeShapeType="1"/>
        </xdr:cNvSpPr>
      </xdr:nvSpPr>
      <xdr:spPr bwMode="auto">
        <a:xfrm>
          <a:off x="8229600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10</xdr:col>
      <xdr:colOff>9525</xdr:colOff>
      <xdr:row>6</xdr:row>
      <xdr:rowOff>0</xdr:rowOff>
    </xdr:from>
    <xdr:ext cx="76200" cy="190500"/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5FCE708C-4701-436C-A418-6DCEBC49B608}"/>
            </a:ext>
          </a:extLst>
        </xdr:cNvPr>
        <xdr:cNvSpPr txBox="1">
          <a:spLocks noChangeArrowheads="1"/>
        </xdr:cNvSpPr>
      </xdr:nvSpPr>
      <xdr:spPr bwMode="auto">
        <a:xfrm>
          <a:off x="8020050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9525</xdr:colOff>
      <xdr:row>6</xdr:row>
      <xdr:rowOff>0</xdr:rowOff>
    </xdr:from>
    <xdr:ext cx="76200" cy="190500"/>
    <xdr:sp macro="" textlink="">
      <xdr:nvSpPr>
        <xdr:cNvPr id="51" name="Text Box 4">
          <a:extLst>
            <a:ext uri="{FF2B5EF4-FFF2-40B4-BE49-F238E27FC236}">
              <a16:creationId xmlns:a16="http://schemas.microsoft.com/office/drawing/2014/main" id="{A955BB21-54A5-480F-ABDA-40C101E5C8E3}"/>
            </a:ext>
          </a:extLst>
        </xdr:cNvPr>
        <xdr:cNvSpPr txBox="1">
          <a:spLocks noChangeArrowheads="1"/>
        </xdr:cNvSpPr>
      </xdr:nvSpPr>
      <xdr:spPr bwMode="auto">
        <a:xfrm>
          <a:off x="8020050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12</xdr:col>
      <xdr:colOff>9525</xdr:colOff>
      <xdr:row>6</xdr:row>
      <xdr:rowOff>0</xdr:rowOff>
    </xdr:from>
    <xdr:to>
      <xdr:col>12</xdr:col>
      <xdr:colOff>85725</xdr:colOff>
      <xdr:row>7</xdr:row>
      <xdr:rowOff>0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398E772A-44D2-49B0-9891-FD7A76C0FD07}"/>
            </a:ext>
          </a:extLst>
        </xdr:cNvPr>
        <xdr:cNvSpPr txBox="1">
          <a:spLocks noChangeArrowheads="1"/>
        </xdr:cNvSpPr>
      </xdr:nvSpPr>
      <xdr:spPr bwMode="auto">
        <a:xfrm>
          <a:off x="11744325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0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7448719C-0121-412C-A8CC-0989B0643DD0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0</xdr:rowOff>
    </xdr:to>
    <xdr:sp macro="" textlink="">
      <xdr:nvSpPr>
        <xdr:cNvPr id="54" name="Text Box 3">
          <a:extLst>
            <a:ext uri="{FF2B5EF4-FFF2-40B4-BE49-F238E27FC236}">
              <a16:creationId xmlns:a16="http://schemas.microsoft.com/office/drawing/2014/main" id="{55ACBF01-4EA9-4443-A289-1B7ED8959059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0</xdr:rowOff>
    </xdr:to>
    <xdr:sp macro="" textlink="">
      <xdr:nvSpPr>
        <xdr:cNvPr id="55" name="Text Box 3">
          <a:extLst>
            <a:ext uri="{FF2B5EF4-FFF2-40B4-BE49-F238E27FC236}">
              <a16:creationId xmlns:a16="http://schemas.microsoft.com/office/drawing/2014/main" id="{311A339B-57E4-4A8E-8AE5-3C74C88AAEE0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0</xdr:rowOff>
    </xdr:to>
    <xdr:sp macro="" textlink="">
      <xdr:nvSpPr>
        <xdr:cNvPr id="56" name="Text Box 3">
          <a:extLst>
            <a:ext uri="{FF2B5EF4-FFF2-40B4-BE49-F238E27FC236}">
              <a16:creationId xmlns:a16="http://schemas.microsoft.com/office/drawing/2014/main" id="{5AA233D7-7654-402C-AEE1-3270B10A5A45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76200</xdr:rowOff>
    </xdr:to>
    <xdr:sp macro="" textlink="">
      <xdr:nvSpPr>
        <xdr:cNvPr id="57" name="Text Box 3">
          <a:extLst>
            <a:ext uri="{FF2B5EF4-FFF2-40B4-BE49-F238E27FC236}">
              <a16:creationId xmlns:a16="http://schemas.microsoft.com/office/drawing/2014/main" id="{758A79C8-2CF0-4BB4-AC04-2DE90FE271BB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9525</xdr:colOff>
      <xdr:row>6</xdr:row>
      <xdr:rowOff>0</xdr:rowOff>
    </xdr:from>
    <xdr:to>
      <xdr:col>12</xdr:col>
      <xdr:colOff>85725</xdr:colOff>
      <xdr:row>7</xdr:row>
      <xdr:rowOff>0</xdr:rowOff>
    </xdr:to>
    <xdr:sp macro="" textlink="">
      <xdr:nvSpPr>
        <xdr:cNvPr id="58" name="Text Box 4">
          <a:extLst>
            <a:ext uri="{FF2B5EF4-FFF2-40B4-BE49-F238E27FC236}">
              <a16:creationId xmlns:a16="http://schemas.microsoft.com/office/drawing/2014/main" id="{E6725DA5-3157-458F-9E04-8BD243EFE5B7}"/>
            </a:ext>
          </a:extLst>
        </xdr:cNvPr>
        <xdr:cNvSpPr txBox="1">
          <a:spLocks noChangeArrowheads="1"/>
        </xdr:cNvSpPr>
      </xdr:nvSpPr>
      <xdr:spPr bwMode="auto">
        <a:xfrm>
          <a:off x="11744325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0</xdr:rowOff>
    </xdr:to>
    <xdr:sp macro="" textlink="">
      <xdr:nvSpPr>
        <xdr:cNvPr id="59" name="Text Box 3">
          <a:extLst>
            <a:ext uri="{FF2B5EF4-FFF2-40B4-BE49-F238E27FC236}">
              <a16:creationId xmlns:a16="http://schemas.microsoft.com/office/drawing/2014/main" id="{14682D68-E071-4664-BE04-68C4AB1F693E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0</xdr:rowOff>
    </xdr:to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DA040D3F-757B-45CA-A4DE-3B62B531ACAA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76200</xdr:rowOff>
    </xdr:to>
    <xdr:sp macro="" textlink="">
      <xdr:nvSpPr>
        <xdr:cNvPr id="61" name="Text Box 3">
          <a:extLst>
            <a:ext uri="{FF2B5EF4-FFF2-40B4-BE49-F238E27FC236}">
              <a16:creationId xmlns:a16="http://schemas.microsoft.com/office/drawing/2014/main" id="{9FFF0D0A-0ED2-4ECE-A80C-0077A2DD8364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76200</xdr:rowOff>
    </xdr:to>
    <xdr:sp macro="" textlink="">
      <xdr:nvSpPr>
        <xdr:cNvPr id="62" name="Text Box 3">
          <a:extLst>
            <a:ext uri="{FF2B5EF4-FFF2-40B4-BE49-F238E27FC236}">
              <a16:creationId xmlns:a16="http://schemas.microsoft.com/office/drawing/2014/main" id="{B4DFAEEF-9711-479C-9D38-92C4CC774A5F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114300</xdr:rowOff>
    </xdr:to>
    <xdr:sp macro="" textlink="">
      <xdr:nvSpPr>
        <xdr:cNvPr id="63" name="Text Box 3">
          <a:extLst>
            <a:ext uri="{FF2B5EF4-FFF2-40B4-BE49-F238E27FC236}">
              <a16:creationId xmlns:a16="http://schemas.microsoft.com/office/drawing/2014/main" id="{C0EC9FEE-1390-4D14-A05F-D42C7A7446FA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114300</xdr:rowOff>
    </xdr:to>
    <xdr:sp macro="" textlink="">
      <xdr:nvSpPr>
        <xdr:cNvPr id="64" name="Text Box 3">
          <a:extLst>
            <a:ext uri="{FF2B5EF4-FFF2-40B4-BE49-F238E27FC236}">
              <a16:creationId xmlns:a16="http://schemas.microsoft.com/office/drawing/2014/main" id="{CEA655DA-C2FB-4E3A-88E0-92FEEE581EBF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76200</xdr:rowOff>
    </xdr:to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80A75FD-352D-4E5B-B8D7-BF2DD602BF70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0</xdr:rowOff>
    </xdr:to>
    <xdr:sp macro="" textlink="">
      <xdr:nvSpPr>
        <xdr:cNvPr id="66" name="Text Box 3">
          <a:extLst>
            <a:ext uri="{FF2B5EF4-FFF2-40B4-BE49-F238E27FC236}">
              <a16:creationId xmlns:a16="http://schemas.microsoft.com/office/drawing/2014/main" id="{851F631A-3F6C-4B46-89F8-3152EC603462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0</xdr:rowOff>
    </xdr:to>
    <xdr:sp macro="" textlink="">
      <xdr:nvSpPr>
        <xdr:cNvPr id="67" name="Text Box 3">
          <a:extLst>
            <a:ext uri="{FF2B5EF4-FFF2-40B4-BE49-F238E27FC236}">
              <a16:creationId xmlns:a16="http://schemas.microsoft.com/office/drawing/2014/main" id="{9D19CE63-7271-4CB6-A274-BA7A9C90C832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0</xdr:rowOff>
    </xdr:to>
    <xdr:sp macro="" textlink="">
      <xdr:nvSpPr>
        <xdr:cNvPr id="68" name="Text Box 3">
          <a:extLst>
            <a:ext uri="{FF2B5EF4-FFF2-40B4-BE49-F238E27FC236}">
              <a16:creationId xmlns:a16="http://schemas.microsoft.com/office/drawing/2014/main" id="{2A424141-1B18-47FB-AF25-4A5EC1EC3D53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0</xdr:rowOff>
    </xdr:to>
    <xdr:sp macro="" textlink="">
      <xdr:nvSpPr>
        <xdr:cNvPr id="69" name="Text Box 3">
          <a:extLst>
            <a:ext uri="{FF2B5EF4-FFF2-40B4-BE49-F238E27FC236}">
              <a16:creationId xmlns:a16="http://schemas.microsoft.com/office/drawing/2014/main" id="{77A59868-2179-4FB0-93CD-54044C777548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0</xdr:rowOff>
    </xdr:to>
    <xdr:sp macro="" textlink="">
      <xdr:nvSpPr>
        <xdr:cNvPr id="70" name="Text Box 3">
          <a:extLst>
            <a:ext uri="{FF2B5EF4-FFF2-40B4-BE49-F238E27FC236}">
              <a16:creationId xmlns:a16="http://schemas.microsoft.com/office/drawing/2014/main" id="{7FE7C2A8-88DF-4754-84A7-8ED80C22A242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76200</xdr:rowOff>
    </xdr:to>
    <xdr:sp macro="" textlink="">
      <xdr:nvSpPr>
        <xdr:cNvPr id="71" name="Text Box 3">
          <a:extLst>
            <a:ext uri="{FF2B5EF4-FFF2-40B4-BE49-F238E27FC236}">
              <a16:creationId xmlns:a16="http://schemas.microsoft.com/office/drawing/2014/main" id="{88E2B2AD-0382-4411-B5DB-D73ECC39CB1A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76200</xdr:rowOff>
    </xdr:to>
    <xdr:sp macro="" textlink="">
      <xdr:nvSpPr>
        <xdr:cNvPr id="72" name="Text Box 3">
          <a:extLst>
            <a:ext uri="{FF2B5EF4-FFF2-40B4-BE49-F238E27FC236}">
              <a16:creationId xmlns:a16="http://schemas.microsoft.com/office/drawing/2014/main" id="{8F629F36-25D6-4527-A75B-486278DCB578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76200</xdr:rowOff>
    </xdr:to>
    <xdr:sp macro="" textlink="">
      <xdr:nvSpPr>
        <xdr:cNvPr id="73" name="Text Box 3">
          <a:extLst>
            <a:ext uri="{FF2B5EF4-FFF2-40B4-BE49-F238E27FC236}">
              <a16:creationId xmlns:a16="http://schemas.microsoft.com/office/drawing/2014/main" id="{4B56A470-64D1-4259-ADFF-CCAD55CA93D5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114300</xdr:rowOff>
    </xdr:to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35F22587-16AD-4536-8622-210834A42204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114300</xdr:rowOff>
    </xdr:to>
    <xdr:sp macro="" textlink="">
      <xdr:nvSpPr>
        <xdr:cNvPr id="75" name="Text Box 3">
          <a:extLst>
            <a:ext uri="{FF2B5EF4-FFF2-40B4-BE49-F238E27FC236}">
              <a16:creationId xmlns:a16="http://schemas.microsoft.com/office/drawing/2014/main" id="{504376D5-3F7A-4674-B458-ABDA04CC4627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76200</xdr:rowOff>
    </xdr:to>
    <xdr:sp macro="" textlink="">
      <xdr:nvSpPr>
        <xdr:cNvPr id="76" name="Text Box 3">
          <a:extLst>
            <a:ext uri="{FF2B5EF4-FFF2-40B4-BE49-F238E27FC236}">
              <a16:creationId xmlns:a16="http://schemas.microsoft.com/office/drawing/2014/main" id="{01D33FA6-01D5-4D32-B639-DE5DF92CD491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0</xdr:rowOff>
    </xdr:to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27EBF941-F77C-48C1-BB1F-C08C059BAF81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0</xdr:rowOff>
    </xdr:to>
    <xdr:sp macro="" textlink="">
      <xdr:nvSpPr>
        <xdr:cNvPr id="78" name="Text Box 3">
          <a:extLst>
            <a:ext uri="{FF2B5EF4-FFF2-40B4-BE49-F238E27FC236}">
              <a16:creationId xmlns:a16="http://schemas.microsoft.com/office/drawing/2014/main" id="{165ADFFA-47CE-4398-AA2A-95A91D5C977A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0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94431687-38CF-46FF-8F58-B54C4DA4C2CC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0</xdr:rowOff>
    </xdr:to>
    <xdr:sp macro="" textlink="">
      <xdr:nvSpPr>
        <xdr:cNvPr id="80" name="Text Box 3">
          <a:extLst>
            <a:ext uri="{FF2B5EF4-FFF2-40B4-BE49-F238E27FC236}">
              <a16:creationId xmlns:a16="http://schemas.microsoft.com/office/drawing/2014/main" id="{5068C05D-70AE-4A2F-9E39-7A07F81EE3B7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0</xdr:rowOff>
    </xdr:to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86B67C4B-F915-4CEE-9CB0-7A102742B9F0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0</xdr:rowOff>
    </xdr:to>
    <xdr:sp macro="" textlink="">
      <xdr:nvSpPr>
        <xdr:cNvPr id="82" name="Text Box 3">
          <a:extLst>
            <a:ext uri="{FF2B5EF4-FFF2-40B4-BE49-F238E27FC236}">
              <a16:creationId xmlns:a16="http://schemas.microsoft.com/office/drawing/2014/main" id="{6CE16D01-26DB-495C-8DFB-843EDE2AE4D7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0</xdr:rowOff>
    </xdr:to>
    <xdr:sp macro="" textlink="">
      <xdr:nvSpPr>
        <xdr:cNvPr id="83" name="Text Box 3">
          <a:extLst>
            <a:ext uri="{FF2B5EF4-FFF2-40B4-BE49-F238E27FC236}">
              <a16:creationId xmlns:a16="http://schemas.microsoft.com/office/drawing/2014/main" id="{6C102FF5-DA26-4190-9E21-C663F122FD0D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0</xdr:rowOff>
    </xdr:to>
    <xdr:sp macro="" textlink="">
      <xdr:nvSpPr>
        <xdr:cNvPr id="84" name="Text Box 3">
          <a:extLst>
            <a:ext uri="{FF2B5EF4-FFF2-40B4-BE49-F238E27FC236}">
              <a16:creationId xmlns:a16="http://schemas.microsoft.com/office/drawing/2014/main" id="{57E1AD5A-489D-4EBE-9FA7-3563CEC0ACD3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19050</xdr:rowOff>
    </xdr:to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5E32404D-A101-4FB3-B111-0CA35CF73D67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57150</xdr:rowOff>
    </xdr:to>
    <xdr:sp macro="" textlink="">
      <xdr:nvSpPr>
        <xdr:cNvPr id="86" name="Text Box 3">
          <a:extLst>
            <a:ext uri="{FF2B5EF4-FFF2-40B4-BE49-F238E27FC236}">
              <a16:creationId xmlns:a16="http://schemas.microsoft.com/office/drawing/2014/main" id="{F190AE8F-0313-4F48-83C4-8010908D4A81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0</xdr:rowOff>
    </xdr:to>
    <xdr:sp macro="" textlink="">
      <xdr:nvSpPr>
        <xdr:cNvPr id="87" name="Text Box 3">
          <a:extLst>
            <a:ext uri="{FF2B5EF4-FFF2-40B4-BE49-F238E27FC236}">
              <a16:creationId xmlns:a16="http://schemas.microsoft.com/office/drawing/2014/main" id="{59D72262-1444-4A6B-AE7D-FF0A109A917F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0</xdr:rowOff>
    </xdr:to>
    <xdr:sp macro="" textlink="">
      <xdr:nvSpPr>
        <xdr:cNvPr id="88" name="Text Box 3">
          <a:extLst>
            <a:ext uri="{FF2B5EF4-FFF2-40B4-BE49-F238E27FC236}">
              <a16:creationId xmlns:a16="http://schemas.microsoft.com/office/drawing/2014/main" id="{03B8E590-93DE-4D65-9C0D-22D3DC77E85E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76200</xdr:colOff>
      <xdr:row>7</xdr:row>
      <xdr:rowOff>0</xdr:rowOff>
    </xdr:to>
    <xdr:sp macro="" textlink="">
      <xdr:nvSpPr>
        <xdr:cNvPr id="89" name="Text Box 3">
          <a:extLst>
            <a:ext uri="{FF2B5EF4-FFF2-40B4-BE49-F238E27FC236}">
              <a16:creationId xmlns:a16="http://schemas.microsoft.com/office/drawing/2014/main" id="{D4BF73BB-DDF0-4110-86B4-87E980F6F300}"/>
            </a:ext>
          </a:extLst>
        </xdr:cNvPr>
        <xdr:cNvSpPr txBox="1">
          <a:spLocks noChangeArrowheads="1"/>
        </xdr:cNvSpPr>
      </xdr:nvSpPr>
      <xdr:spPr bwMode="auto">
        <a:xfrm>
          <a:off x="12658725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6</xdr:row>
      <xdr:rowOff>152400</xdr:rowOff>
    </xdr:from>
    <xdr:to>
      <xdr:col>12</xdr:col>
      <xdr:colOff>0</xdr:colOff>
      <xdr:row>6</xdr:row>
      <xdr:rowOff>152400</xdr:rowOff>
    </xdr:to>
    <xdr:sp macro="" textlink="">
      <xdr:nvSpPr>
        <xdr:cNvPr id="90" name="Line 29">
          <a:extLst>
            <a:ext uri="{FF2B5EF4-FFF2-40B4-BE49-F238E27FC236}">
              <a16:creationId xmlns:a16="http://schemas.microsoft.com/office/drawing/2014/main" id="{CC7B455D-56FA-48BB-8872-80447903D407}"/>
            </a:ext>
          </a:extLst>
        </xdr:cNvPr>
        <xdr:cNvSpPr>
          <a:spLocks noChangeShapeType="1"/>
        </xdr:cNvSpPr>
      </xdr:nvSpPr>
      <xdr:spPr bwMode="auto">
        <a:xfrm>
          <a:off x="11734800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11</xdr:col>
      <xdr:colOff>9525</xdr:colOff>
      <xdr:row>6</xdr:row>
      <xdr:rowOff>0</xdr:rowOff>
    </xdr:from>
    <xdr:to>
      <xdr:col>11</xdr:col>
      <xdr:colOff>85725</xdr:colOff>
      <xdr:row>7</xdr:row>
      <xdr:rowOff>0</xdr:rowOff>
    </xdr:to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78741EFD-4A60-4F3C-9D78-7400F6D7EAFD}"/>
            </a:ext>
          </a:extLst>
        </xdr:cNvPr>
        <xdr:cNvSpPr txBox="1">
          <a:spLocks noChangeArrowheads="1"/>
        </xdr:cNvSpPr>
      </xdr:nvSpPr>
      <xdr:spPr bwMode="auto">
        <a:xfrm>
          <a:off x="10820400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6</xdr:row>
      <xdr:rowOff>0</xdr:rowOff>
    </xdr:from>
    <xdr:to>
      <xdr:col>11</xdr:col>
      <xdr:colOff>85725</xdr:colOff>
      <xdr:row>7</xdr:row>
      <xdr:rowOff>0</xdr:rowOff>
    </xdr:to>
    <xdr:sp macro="" textlink="">
      <xdr:nvSpPr>
        <xdr:cNvPr id="92" name="Text Box 4">
          <a:extLst>
            <a:ext uri="{FF2B5EF4-FFF2-40B4-BE49-F238E27FC236}">
              <a16:creationId xmlns:a16="http://schemas.microsoft.com/office/drawing/2014/main" id="{6318E85D-0E3B-444A-A9A6-1BDC66792984}"/>
            </a:ext>
          </a:extLst>
        </xdr:cNvPr>
        <xdr:cNvSpPr txBox="1">
          <a:spLocks noChangeArrowheads="1"/>
        </xdr:cNvSpPr>
      </xdr:nvSpPr>
      <xdr:spPr bwMode="auto">
        <a:xfrm>
          <a:off x="10820400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6</xdr:row>
      <xdr:rowOff>152400</xdr:rowOff>
    </xdr:from>
    <xdr:to>
      <xdr:col>11</xdr:col>
      <xdr:colOff>0</xdr:colOff>
      <xdr:row>6</xdr:row>
      <xdr:rowOff>152400</xdr:rowOff>
    </xdr:to>
    <xdr:sp macro="" textlink="">
      <xdr:nvSpPr>
        <xdr:cNvPr id="93" name="Line 29">
          <a:extLst>
            <a:ext uri="{FF2B5EF4-FFF2-40B4-BE49-F238E27FC236}">
              <a16:creationId xmlns:a16="http://schemas.microsoft.com/office/drawing/2014/main" id="{DC3AA49D-EFBF-4D49-9DAE-B72431519108}"/>
            </a:ext>
          </a:extLst>
        </xdr:cNvPr>
        <xdr:cNvSpPr>
          <a:spLocks noChangeShapeType="1"/>
        </xdr:cNvSpPr>
      </xdr:nvSpPr>
      <xdr:spPr bwMode="auto">
        <a:xfrm>
          <a:off x="1081087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9525</xdr:colOff>
      <xdr:row>6</xdr:row>
      <xdr:rowOff>0</xdr:rowOff>
    </xdr:from>
    <xdr:to>
      <xdr:col>9</xdr:col>
      <xdr:colOff>85725</xdr:colOff>
      <xdr:row>7</xdr:row>
      <xdr:rowOff>0</xdr:rowOff>
    </xdr:to>
    <xdr:sp macro="" textlink="">
      <xdr:nvSpPr>
        <xdr:cNvPr id="94" name="Text Box 4">
          <a:extLst>
            <a:ext uri="{FF2B5EF4-FFF2-40B4-BE49-F238E27FC236}">
              <a16:creationId xmlns:a16="http://schemas.microsoft.com/office/drawing/2014/main" id="{1F157B9E-4EBC-450C-8901-2CE6B565BBAE}"/>
            </a:ext>
          </a:extLst>
        </xdr:cNvPr>
        <xdr:cNvSpPr txBox="1">
          <a:spLocks noChangeArrowheads="1"/>
        </xdr:cNvSpPr>
      </xdr:nvSpPr>
      <xdr:spPr bwMode="auto">
        <a:xfrm>
          <a:off x="9201150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9525</xdr:colOff>
      <xdr:row>6</xdr:row>
      <xdr:rowOff>0</xdr:rowOff>
    </xdr:from>
    <xdr:to>
      <xdr:col>9</xdr:col>
      <xdr:colOff>85725</xdr:colOff>
      <xdr:row>7</xdr:row>
      <xdr:rowOff>0</xdr:rowOff>
    </xdr:to>
    <xdr:sp macro="" textlink="">
      <xdr:nvSpPr>
        <xdr:cNvPr id="95" name="Text Box 4">
          <a:extLst>
            <a:ext uri="{FF2B5EF4-FFF2-40B4-BE49-F238E27FC236}">
              <a16:creationId xmlns:a16="http://schemas.microsoft.com/office/drawing/2014/main" id="{C7969086-B46D-4475-8547-F3E3E6225088}"/>
            </a:ext>
          </a:extLst>
        </xdr:cNvPr>
        <xdr:cNvSpPr txBox="1">
          <a:spLocks noChangeArrowheads="1"/>
        </xdr:cNvSpPr>
      </xdr:nvSpPr>
      <xdr:spPr bwMode="auto">
        <a:xfrm>
          <a:off x="9201150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6</xdr:row>
      <xdr:rowOff>152400</xdr:rowOff>
    </xdr:from>
    <xdr:to>
      <xdr:col>9</xdr:col>
      <xdr:colOff>0</xdr:colOff>
      <xdr:row>6</xdr:row>
      <xdr:rowOff>152400</xdr:rowOff>
    </xdr:to>
    <xdr:sp macro="" textlink="">
      <xdr:nvSpPr>
        <xdr:cNvPr id="96" name="Line 29">
          <a:extLst>
            <a:ext uri="{FF2B5EF4-FFF2-40B4-BE49-F238E27FC236}">
              <a16:creationId xmlns:a16="http://schemas.microsoft.com/office/drawing/2014/main" id="{C3524E6C-3D67-42A3-9541-B7CEF43B65EB}"/>
            </a:ext>
          </a:extLst>
        </xdr:cNvPr>
        <xdr:cNvSpPr>
          <a:spLocks noChangeShapeType="1"/>
        </xdr:cNvSpPr>
      </xdr:nvSpPr>
      <xdr:spPr bwMode="auto">
        <a:xfrm>
          <a:off x="91916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9525</xdr:colOff>
      <xdr:row>6</xdr:row>
      <xdr:rowOff>0</xdr:rowOff>
    </xdr:from>
    <xdr:to>
      <xdr:col>8</xdr:col>
      <xdr:colOff>85725</xdr:colOff>
      <xdr:row>7</xdr:row>
      <xdr:rowOff>0</xdr:rowOff>
    </xdr:to>
    <xdr:sp macro="" textlink="">
      <xdr:nvSpPr>
        <xdr:cNvPr id="97" name="Text Box 4">
          <a:extLst>
            <a:ext uri="{FF2B5EF4-FFF2-40B4-BE49-F238E27FC236}">
              <a16:creationId xmlns:a16="http://schemas.microsoft.com/office/drawing/2014/main" id="{13CDDED6-6E0A-4AEB-BBA2-C69144AA0782}"/>
            </a:ext>
          </a:extLst>
        </xdr:cNvPr>
        <xdr:cNvSpPr txBox="1">
          <a:spLocks noChangeArrowheads="1"/>
        </xdr:cNvSpPr>
      </xdr:nvSpPr>
      <xdr:spPr bwMode="auto">
        <a:xfrm>
          <a:off x="8382000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9525</xdr:colOff>
      <xdr:row>6</xdr:row>
      <xdr:rowOff>0</xdr:rowOff>
    </xdr:from>
    <xdr:to>
      <xdr:col>8</xdr:col>
      <xdr:colOff>85725</xdr:colOff>
      <xdr:row>7</xdr:row>
      <xdr:rowOff>0</xdr:rowOff>
    </xdr:to>
    <xdr:sp macro="" textlink="">
      <xdr:nvSpPr>
        <xdr:cNvPr id="98" name="Text Box 4">
          <a:extLst>
            <a:ext uri="{FF2B5EF4-FFF2-40B4-BE49-F238E27FC236}">
              <a16:creationId xmlns:a16="http://schemas.microsoft.com/office/drawing/2014/main" id="{4DD9ED1E-CD71-4ED5-A652-6287FC1E0C60}"/>
            </a:ext>
          </a:extLst>
        </xdr:cNvPr>
        <xdr:cNvSpPr txBox="1">
          <a:spLocks noChangeArrowheads="1"/>
        </xdr:cNvSpPr>
      </xdr:nvSpPr>
      <xdr:spPr bwMode="auto">
        <a:xfrm>
          <a:off x="8382000" y="147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6</xdr:row>
      <xdr:rowOff>152400</xdr:rowOff>
    </xdr:from>
    <xdr:to>
      <xdr:col>8</xdr:col>
      <xdr:colOff>0</xdr:colOff>
      <xdr:row>6</xdr:row>
      <xdr:rowOff>152400</xdr:rowOff>
    </xdr:to>
    <xdr:sp macro="" textlink="">
      <xdr:nvSpPr>
        <xdr:cNvPr id="99" name="Line 29">
          <a:extLst>
            <a:ext uri="{FF2B5EF4-FFF2-40B4-BE49-F238E27FC236}">
              <a16:creationId xmlns:a16="http://schemas.microsoft.com/office/drawing/2014/main" id="{2EFDE7DC-7481-417E-83B5-8D91E8C718A5}"/>
            </a:ext>
          </a:extLst>
        </xdr:cNvPr>
        <xdr:cNvSpPr>
          <a:spLocks noChangeShapeType="1"/>
        </xdr:cNvSpPr>
      </xdr:nvSpPr>
      <xdr:spPr bwMode="auto">
        <a:xfrm>
          <a:off x="837247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5</xdr:row>
      <xdr:rowOff>0</xdr:rowOff>
    </xdr:from>
    <xdr:to>
      <xdr:col>4</xdr:col>
      <xdr:colOff>9525</xdr:colOff>
      <xdr:row>6</xdr:row>
      <xdr:rowOff>0</xdr:rowOff>
    </xdr:to>
    <xdr:sp macro="" textlink="">
      <xdr:nvSpPr>
        <xdr:cNvPr id="16147488" name="Text Box 4">
          <a:extLst>
            <a:ext uri="{FF2B5EF4-FFF2-40B4-BE49-F238E27FC236}">
              <a16:creationId xmlns:a16="http://schemas.microsoft.com/office/drawing/2014/main" id="{9EB368EA-B63C-49CB-80B0-E0715DA54E61}"/>
            </a:ext>
          </a:extLst>
        </xdr:cNvPr>
        <xdr:cNvSpPr txBox="1">
          <a:spLocks noChangeArrowheads="1"/>
        </xdr:cNvSpPr>
      </xdr:nvSpPr>
      <xdr:spPr bwMode="auto">
        <a:xfrm>
          <a:off x="5248275" y="13716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5</xdr:row>
      <xdr:rowOff>0</xdr:rowOff>
    </xdr:from>
    <xdr:to>
      <xdr:col>4</xdr:col>
      <xdr:colOff>9525</xdr:colOff>
      <xdr:row>6</xdr:row>
      <xdr:rowOff>0</xdr:rowOff>
    </xdr:to>
    <xdr:sp macro="" textlink="">
      <xdr:nvSpPr>
        <xdr:cNvPr id="16147489" name="Text Box 4">
          <a:extLst>
            <a:ext uri="{FF2B5EF4-FFF2-40B4-BE49-F238E27FC236}">
              <a16:creationId xmlns:a16="http://schemas.microsoft.com/office/drawing/2014/main" id="{09BBF70F-D1B8-4403-A315-109BDEA4F387}"/>
            </a:ext>
          </a:extLst>
        </xdr:cNvPr>
        <xdr:cNvSpPr txBox="1">
          <a:spLocks noChangeArrowheads="1"/>
        </xdr:cNvSpPr>
      </xdr:nvSpPr>
      <xdr:spPr bwMode="auto">
        <a:xfrm>
          <a:off x="5248275" y="13716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5</xdr:row>
      <xdr:rowOff>142875</xdr:rowOff>
    </xdr:from>
    <xdr:to>
      <xdr:col>4</xdr:col>
      <xdr:colOff>0</xdr:colOff>
      <xdr:row>5</xdr:row>
      <xdr:rowOff>142875</xdr:rowOff>
    </xdr:to>
    <xdr:sp macro="" textlink="">
      <xdr:nvSpPr>
        <xdr:cNvPr id="16147490" name="Line 29">
          <a:extLst>
            <a:ext uri="{FF2B5EF4-FFF2-40B4-BE49-F238E27FC236}">
              <a16:creationId xmlns:a16="http://schemas.microsoft.com/office/drawing/2014/main" id="{6BF1D407-7BCB-420F-BCB8-5A5DE434D3F9}"/>
            </a:ext>
          </a:extLst>
        </xdr:cNvPr>
        <xdr:cNvSpPr>
          <a:spLocks noChangeShapeType="1"/>
        </xdr:cNvSpPr>
      </xdr:nvSpPr>
      <xdr:spPr bwMode="auto">
        <a:xfrm>
          <a:off x="5238750" y="151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9525</xdr:colOff>
      <xdr:row>5</xdr:row>
      <xdr:rowOff>0</xdr:rowOff>
    </xdr:from>
    <xdr:to>
      <xdr:col>5</xdr:col>
      <xdr:colOff>9525</xdr:colOff>
      <xdr:row>6</xdr:row>
      <xdr:rowOff>0</xdr:rowOff>
    </xdr:to>
    <xdr:sp macro="" textlink="">
      <xdr:nvSpPr>
        <xdr:cNvPr id="16147491" name="Text Box 4">
          <a:extLst>
            <a:ext uri="{FF2B5EF4-FFF2-40B4-BE49-F238E27FC236}">
              <a16:creationId xmlns:a16="http://schemas.microsoft.com/office/drawing/2014/main" id="{3BDEAC48-9562-441A-8BA9-FEC174211F82}"/>
            </a:ext>
          </a:extLst>
        </xdr:cNvPr>
        <xdr:cNvSpPr txBox="1">
          <a:spLocks noChangeArrowheads="1"/>
        </xdr:cNvSpPr>
      </xdr:nvSpPr>
      <xdr:spPr bwMode="auto">
        <a:xfrm>
          <a:off x="6315075" y="13716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5</xdr:row>
      <xdr:rowOff>0</xdr:rowOff>
    </xdr:from>
    <xdr:to>
      <xdr:col>5</xdr:col>
      <xdr:colOff>9525</xdr:colOff>
      <xdr:row>6</xdr:row>
      <xdr:rowOff>0</xdr:rowOff>
    </xdr:to>
    <xdr:sp macro="" textlink="">
      <xdr:nvSpPr>
        <xdr:cNvPr id="16147492" name="Text Box 4">
          <a:extLst>
            <a:ext uri="{FF2B5EF4-FFF2-40B4-BE49-F238E27FC236}">
              <a16:creationId xmlns:a16="http://schemas.microsoft.com/office/drawing/2014/main" id="{31DF2111-2F5E-4776-BDB3-D577185DA814}"/>
            </a:ext>
          </a:extLst>
        </xdr:cNvPr>
        <xdr:cNvSpPr txBox="1">
          <a:spLocks noChangeArrowheads="1"/>
        </xdr:cNvSpPr>
      </xdr:nvSpPr>
      <xdr:spPr bwMode="auto">
        <a:xfrm>
          <a:off x="6315075" y="13716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5</xdr:row>
      <xdr:rowOff>142875</xdr:rowOff>
    </xdr:from>
    <xdr:to>
      <xdr:col>5</xdr:col>
      <xdr:colOff>0</xdr:colOff>
      <xdr:row>5</xdr:row>
      <xdr:rowOff>142875</xdr:rowOff>
    </xdr:to>
    <xdr:sp macro="" textlink="">
      <xdr:nvSpPr>
        <xdr:cNvPr id="16147493" name="Line 29">
          <a:extLst>
            <a:ext uri="{FF2B5EF4-FFF2-40B4-BE49-F238E27FC236}">
              <a16:creationId xmlns:a16="http://schemas.microsoft.com/office/drawing/2014/main" id="{C4533E8C-C361-4E4F-B028-5F2784E5FDCD}"/>
            </a:ext>
          </a:extLst>
        </xdr:cNvPr>
        <xdr:cNvSpPr>
          <a:spLocks noChangeShapeType="1"/>
        </xdr:cNvSpPr>
      </xdr:nvSpPr>
      <xdr:spPr bwMode="auto">
        <a:xfrm>
          <a:off x="6305550" y="151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9525</xdr:colOff>
      <xdr:row>5</xdr:row>
      <xdr:rowOff>0</xdr:rowOff>
    </xdr:from>
    <xdr:to>
      <xdr:col>7</xdr:col>
      <xdr:colOff>9525</xdr:colOff>
      <xdr:row>6</xdr:row>
      <xdr:rowOff>0</xdr:rowOff>
    </xdr:to>
    <xdr:sp macro="" textlink="">
      <xdr:nvSpPr>
        <xdr:cNvPr id="16147494" name="Text Box 4">
          <a:extLst>
            <a:ext uri="{FF2B5EF4-FFF2-40B4-BE49-F238E27FC236}">
              <a16:creationId xmlns:a16="http://schemas.microsoft.com/office/drawing/2014/main" id="{360D883B-CBD3-4331-BAD9-53D2907F1F00}"/>
            </a:ext>
          </a:extLst>
        </xdr:cNvPr>
        <xdr:cNvSpPr txBox="1">
          <a:spLocks noChangeArrowheads="1"/>
        </xdr:cNvSpPr>
      </xdr:nvSpPr>
      <xdr:spPr bwMode="auto">
        <a:xfrm>
          <a:off x="8448675" y="13716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9525</xdr:colOff>
      <xdr:row>5</xdr:row>
      <xdr:rowOff>0</xdr:rowOff>
    </xdr:from>
    <xdr:to>
      <xdr:col>7</xdr:col>
      <xdr:colOff>9525</xdr:colOff>
      <xdr:row>6</xdr:row>
      <xdr:rowOff>0</xdr:rowOff>
    </xdr:to>
    <xdr:sp macro="" textlink="">
      <xdr:nvSpPr>
        <xdr:cNvPr id="16147495" name="Text Box 4">
          <a:extLst>
            <a:ext uri="{FF2B5EF4-FFF2-40B4-BE49-F238E27FC236}">
              <a16:creationId xmlns:a16="http://schemas.microsoft.com/office/drawing/2014/main" id="{D3E534AD-67CA-4FA7-A227-08180E4FCD5E}"/>
            </a:ext>
          </a:extLst>
        </xdr:cNvPr>
        <xdr:cNvSpPr txBox="1">
          <a:spLocks noChangeArrowheads="1"/>
        </xdr:cNvSpPr>
      </xdr:nvSpPr>
      <xdr:spPr bwMode="auto">
        <a:xfrm>
          <a:off x="8448675" y="13716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9525</xdr:colOff>
      <xdr:row>5</xdr:row>
      <xdr:rowOff>0</xdr:rowOff>
    </xdr:from>
    <xdr:to>
      <xdr:col>8</xdr:col>
      <xdr:colOff>9525</xdr:colOff>
      <xdr:row>6</xdr:row>
      <xdr:rowOff>0</xdr:rowOff>
    </xdr:to>
    <xdr:sp macro="" textlink="">
      <xdr:nvSpPr>
        <xdr:cNvPr id="16147496" name="Text Box 4">
          <a:extLst>
            <a:ext uri="{FF2B5EF4-FFF2-40B4-BE49-F238E27FC236}">
              <a16:creationId xmlns:a16="http://schemas.microsoft.com/office/drawing/2014/main" id="{AFC4A621-951B-46D9-B934-DD0E54FF5D04}"/>
            </a:ext>
          </a:extLst>
        </xdr:cNvPr>
        <xdr:cNvSpPr txBox="1">
          <a:spLocks noChangeArrowheads="1"/>
        </xdr:cNvSpPr>
      </xdr:nvSpPr>
      <xdr:spPr bwMode="auto">
        <a:xfrm>
          <a:off x="9515475" y="13716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9525</xdr:colOff>
      <xdr:row>5</xdr:row>
      <xdr:rowOff>0</xdr:rowOff>
    </xdr:from>
    <xdr:to>
      <xdr:col>8</xdr:col>
      <xdr:colOff>9525</xdr:colOff>
      <xdr:row>6</xdr:row>
      <xdr:rowOff>0</xdr:rowOff>
    </xdr:to>
    <xdr:sp macro="" textlink="">
      <xdr:nvSpPr>
        <xdr:cNvPr id="16147497" name="Text Box 4">
          <a:extLst>
            <a:ext uri="{FF2B5EF4-FFF2-40B4-BE49-F238E27FC236}">
              <a16:creationId xmlns:a16="http://schemas.microsoft.com/office/drawing/2014/main" id="{CD716998-D928-4064-AAC6-2060ACC8564C}"/>
            </a:ext>
          </a:extLst>
        </xdr:cNvPr>
        <xdr:cNvSpPr txBox="1">
          <a:spLocks noChangeArrowheads="1"/>
        </xdr:cNvSpPr>
      </xdr:nvSpPr>
      <xdr:spPr bwMode="auto">
        <a:xfrm>
          <a:off x="9515475" y="13716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5</xdr:row>
      <xdr:rowOff>142875</xdr:rowOff>
    </xdr:from>
    <xdr:to>
      <xdr:col>8</xdr:col>
      <xdr:colOff>0</xdr:colOff>
      <xdr:row>5</xdr:row>
      <xdr:rowOff>142875</xdr:rowOff>
    </xdr:to>
    <xdr:sp macro="" textlink="">
      <xdr:nvSpPr>
        <xdr:cNvPr id="16147498" name="Line 29">
          <a:extLst>
            <a:ext uri="{FF2B5EF4-FFF2-40B4-BE49-F238E27FC236}">
              <a16:creationId xmlns:a16="http://schemas.microsoft.com/office/drawing/2014/main" id="{DAC32C37-1BAD-4E04-B468-60F608722697}"/>
            </a:ext>
          </a:extLst>
        </xdr:cNvPr>
        <xdr:cNvSpPr>
          <a:spLocks noChangeShapeType="1"/>
        </xdr:cNvSpPr>
      </xdr:nvSpPr>
      <xdr:spPr bwMode="auto">
        <a:xfrm>
          <a:off x="9505950" y="151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0</xdr:rowOff>
    </xdr:from>
    <xdr:to>
      <xdr:col>0</xdr:col>
      <xdr:colOff>695325</xdr:colOff>
      <xdr:row>0</xdr:row>
      <xdr:rowOff>0</xdr:rowOff>
    </xdr:to>
    <xdr:pic>
      <xdr:nvPicPr>
        <xdr:cNvPr id="16064096" name="Object 2">
          <a:extLst>
            <a:ext uri="{FF2B5EF4-FFF2-40B4-BE49-F238E27FC236}">
              <a16:creationId xmlns:a16="http://schemas.microsoft.com/office/drawing/2014/main" id="{3BE2EF63-B23D-49A4-9DC2-FB61A8BAC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447675" y="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447675</xdr:colOff>
      <xdr:row>0</xdr:row>
      <xdr:rowOff>0</xdr:rowOff>
    </xdr:from>
    <xdr:to>
      <xdr:col>0</xdr:col>
      <xdr:colOff>695325</xdr:colOff>
      <xdr:row>0</xdr:row>
      <xdr:rowOff>0</xdr:rowOff>
    </xdr:to>
    <xdr:pic>
      <xdr:nvPicPr>
        <xdr:cNvPr id="16064097" name="Object 4">
          <a:extLst>
            <a:ext uri="{FF2B5EF4-FFF2-40B4-BE49-F238E27FC236}">
              <a16:creationId xmlns:a16="http://schemas.microsoft.com/office/drawing/2014/main" id="{431467FA-577A-47C9-AD00-5489D261B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447675" y="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447675</xdr:colOff>
      <xdr:row>0</xdr:row>
      <xdr:rowOff>0</xdr:rowOff>
    </xdr:from>
    <xdr:to>
      <xdr:col>0</xdr:col>
      <xdr:colOff>695325</xdr:colOff>
      <xdr:row>0</xdr:row>
      <xdr:rowOff>0</xdr:rowOff>
    </xdr:to>
    <xdr:pic>
      <xdr:nvPicPr>
        <xdr:cNvPr id="16064098" name="Object 5">
          <a:extLst>
            <a:ext uri="{FF2B5EF4-FFF2-40B4-BE49-F238E27FC236}">
              <a16:creationId xmlns:a16="http://schemas.microsoft.com/office/drawing/2014/main" id="{DCBB489B-67C8-409E-B132-B266D02DA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447675" y="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447675</xdr:colOff>
      <xdr:row>0</xdr:row>
      <xdr:rowOff>0</xdr:rowOff>
    </xdr:from>
    <xdr:to>
      <xdr:col>0</xdr:col>
      <xdr:colOff>695325</xdr:colOff>
      <xdr:row>0</xdr:row>
      <xdr:rowOff>0</xdr:rowOff>
    </xdr:to>
    <xdr:pic>
      <xdr:nvPicPr>
        <xdr:cNvPr id="16064099" name="Object 6">
          <a:extLst>
            <a:ext uri="{FF2B5EF4-FFF2-40B4-BE49-F238E27FC236}">
              <a16:creationId xmlns:a16="http://schemas.microsoft.com/office/drawing/2014/main" id="{1D2B3F70-EBC0-40CE-BD0C-DFFAAF1B9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447675" y="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447675</xdr:colOff>
      <xdr:row>0</xdr:row>
      <xdr:rowOff>0</xdr:rowOff>
    </xdr:from>
    <xdr:to>
      <xdr:col>0</xdr:col>
      <xdr:colOff>695325</xdr:colOff>
      <xdr:row>0</xdr:row>
      <xdr:rowOff>0</xdr:rowOff>
    </xdr:to>
    <xdr:pic>
      <xdr:nvPicPr>
        <xdr:cNvPr id="16064100" name="Object 7">
          <a:extLst>
            <a:ext uri="{FF2B5EF4-FFF2-40B4-BE49-F238E27FC236}">
              <a16:creationId xmlns:a16="http://schemas.microsoft.com/office/drawing/2014/main" id="{8CBD1104-8C3A-4A12-B829-0EE6108C3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447675" y="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447675</xdr:colOff>
      <xdr:row>0</xdr:row>
      <xdr:rowOff>0</xdr:rowOff>
    </xdr:from>
    <xdr:to>
      <xdr:col>0</xdr:col>
      <xdr:colOff>695325</xdr:colOff>
      <xdr:row>0</xdr:row>
      <xdr:rowOff>0</xdr:rowOff>
    </xdr:to>
    <xdr:pic>
      <xdr:nvPicPr>
        <xdr:cNvPr id="16064101" name="Object 8">
          <a:extLst>
            <a:ext uri="{FF2B5EF4-FFF2-40B4-BE49-F238E27FC236}">
              <a16:creationId xmlns:a16="http://schemas.microsoft.com/office/drawing/2014/main" id="{F1EED5A8-5ED1-45EB-ABF8-A002D84B6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447675" y="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447675</xdr:colOff>
      <xdr:row>0</xdr:row>
      <xdr:rowOff>0</xdr:rowOff>
    </xdr:from>
    <xdr:to>
      <xdr:col>0</xdr:col>
      <xdr:colOff>695325</xdr:colOff>
      <xdr:row>0</xdr:row>
      <xdr:rowOff>0</xdr:rowOff>
    </xdr:to>
    <xdr:pic>
      <xdr:nvPicPr>
        <xdr:cNvPr id="16064102" name="Object 15">
          <a:extLst>
            <a:ext uri="{FF2B5EF4-FFF2-40B4-BE49-F238E27FC236}">
              <a16:creationId xmlns:a16="http://schemas.microsoft.com/office/drawing/2014/main" id="{8165B9B1-D226-4B97-A675-9D19E2F4E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447675" y="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447675</xdr:colOff>
      <xdr:row>0</xdr:row>
      <xdr:rowOff>0</xdr:rowOff>
    </xdr:from>
    <xdr:to>
      <xdr:col>0</xdr:col>
      <xdr:colOff>695325</xdr:colOff>
      <xdr:row>0</xdr:row>
      <xdr:rowOff>0</xdr:rowOff>
    </xdr:to>
    <xdr:pic>
      <xdr:nvPicPr>
        <xdr:cNvPr id="16064103" name="Object 16">
          <a:extLst>
            <a:ext uri="{FF2B5EF4-FFF2-40B4-BE49-F238E27FC236}">
              <a16:creationId xmlns:a16="http://schemas.microsoft.com/office/drawing/2014/main" id="{C484143B-CF8E-4B7A-B583-FC8A06220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447675" y="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447675</xdr:colOff>
      <xdr:row>0</xdr:row>
      <xdr:rowOff>0</xdr:rowOff>
    </xdr:from>
    <xdr:to>
      <xdr:col>0</xdr:col>
      <xdr:colOff>695325</xdr:colOff>
      <xdr:row>0</xdr:row>
      <xdr:rowOff>0</xdr:rowOff>
    </xdr:to>
    <xdr:pic>
      <xdr:nvPicPr>
        <xdr:cNvPr id="16064104" name="Object 17">
          <a:extLst>
            <a:ext uri="{FF2B5EF4-FFF2-40B4-BE49-F238E27FC236}">
              <a16:creationId xmlns:a16="http://schemas.microsoft.com/office/drawing/2014/main" id="{FC2201F2-DA39-4369-A665-6B3E86A97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447675" y="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447675</xdr:colOff>
      <xdr:row>0</xdr:row>
      <xdr:rowOff>0</xdr:rowOff>
    </xdr:from>
    <xdr:to>
      <xdr:col>0</xdr:col>
      <xdr:colOff>695325</xdr:colOff>
      <xdr:row>0</xdr:row>
      <xdr:rowOff>0</xdr:rowOff>
    </xdr:to>
    <xdr:pic>
      <xdr:nvPicPr>
        <xdr:cNvPr id="16064105" name="Object 18">
          <a:extLst>
            <a:ext uri="{FF2B5EF4-FFF2-40B4-BE49-F238E27FC236}">
              <a16:creationId xmlns:a16="http://schemas.microsoft.com/office/drawing/2014/main" id="{9139CA69-FB63-4281-B508-D3B5824D9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447675" y="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447675</xdr:colOff>
      <xdr:row>0</xdr:row>
      <xdr:rowOff>0</xdr:rowOff>
    </xdr:from>
    <xdr:to>
      <xdr:col>0</xdr:col>
      <xdr:colOff>695325</xdr:colOff>
      <xdr:row>0</xdr:row>
      <xdr:rowOff>0</xdr:rowOff>
    </xdr:to>
    <xdr:pic>
      <xdr:nvPicPr>
        <xdr:cNvPr id="16064106" name="Object 19">
          <a:extLst>
            <a:ext uri="{FF2B5EF4-FFF2-40B4-BE49-F238E27FC236}">
              <a16:creationId xmlns:a16="http://schemas.microsoft.com/office/drawing/2014/main" id="{60863538-5B09-4082-8CF0-F16215393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447675" y="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447675</xdr:colOff>
      <xdr:row>0</xdr:row>
      <xdr:rowOff>0</xdr:rowOff>
    </xdr:from>
    <xdr:to>
      <xdr:col>0</xdr:col>
      <xdr:colOff>695325</xdr:colOff>
      <xdr:row>0</xdr:row>
      <xdr:rowOff>0</xdr:rowOff>
    </xdr:to>
    <xdr:pic>
      <xdr:nvPicPr>
        <xdr:cNvPr id="16064107" name="Object 20">
          <a:extLst>
            <a:ext uri="{FF2B5EF4-FFF2-40B4-BE49-F238E27FC236}">
              <a16:creationId xmlns:a16="http://schemas.microsoft.com/office/drawing/2014/main" id="{59CCCB61-613D-488F-BC4A-FA073497B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447675" y="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238125</xdr:colOff>
      <xdr:row>3</xdr:row>
      <xdr:rowOff>47625</xdr:rowOff>
    </xdr:from>
    <xdr:to>
      <xdr:col>3</xdr:col>
      <xdr:colOff>28575</xdr:colOff>
      <xdr:row>3</xdr:row>
      <xdr:rowOff>95250</xdr:rowOff>
    </xdr:to>
    <xdr:pic>
      <xdr:nvPicPr>
        <xdr:cNvPr id="16064108" name="Object 22">
          <a:extLst>
            <a:ext uri="{FF2B5EF4-FFF2-40B4-BE49-F238E27FC236}">
              <a16:creationId xmlns:a16="http://schemas.microsoft.com/office/drawing/2014/main" id="{0B7646F7-9ED8-489F-B9CC-81214B237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2028825" y="466725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9525</xdr:colOff>
      <xdr:row>3</xdr:row>
      <xdr:rowOff>0</xdr:rowOff>
    </xdr:from>
    <xdr:to>
      <xdr:col>15</xdr:col>
      <xdr:colOff>9525</xdr:colOff>
      <xdr:row>3</xdr:row>
      <xdr:rowOff>171450</xdr:rowOff>
    </xdr:to>
    <xdr:sp macro="" textlink="">
      <xdr:nvSpPr>
        <xdr:cNvPr id="16064109" name="Text Box 4">
          <a:extLst>
            <a:ext uri="{FF2B5EF4-FFF2-40B4-BE49-F238E27FC236}">
              <a16:creationId xmlns:a16="http://schemas.microsoft.com/office/drawing/2014/main" id="{FB46ECBB-B676-4924-BE72-35ED5E1CBECF}"/>
            </a:ext>
          </a:extLst>
        </xdr:cNvPr>
        <xdr:cNvSpPr txBox="1">
          <a:spLocks noChangeArrowheads="1"/>
        </xdr:cNvSpPr>
      </xdr:nvSpPr>
      <xdr:spPr bwMode="auto">
        <a:xfrm>
          <a:off x="7343775" y="4191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9525</xdr:colOff>
      <xdr:row>3</xdr:row>
      <xdr:rowOff>0</xdr:rowOff>
    </xdr:from>
    <xdr:to>
      <xdr:col>15</xdr:col>
      <xdr:colOff>9525</xdr:colOff>
      <xdr:row>3</xdr:row>
      <xdr:rowOff>171450</xdr:rowOff>
    </xdr:to>
    <xdr:sp macro="" textlink="">
      <xdr:nvSpPr>
        <xdr:cNvPr id="16064110" name="Text Box 4">
          <a:extLst>
            <a:ext uri="{FF2B5EF4-FFF2-40B4-BE49-F238E27FC236}">
              <a16:creationId xmlns:a16="http://schemas.microsoft.com/office/drawing/2014/main" id="{079F3B51-3BFE-41C1-9990-36BDE4D381AD}"/>
            </a:ext>
          </a:extLst>
        </xdr:cNvPr>
        <xdr:cNvSpPr txBox="1">
          <a:spLocks noChangeArrowheads="1"/>
        </xdr:cNvSpPr>
      </xdr:nvSpPr>
      <xdr:spPr bwMode="auto">
        <a:xfrm>
          <a:off x="7343775" y="4191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0</xdr:colOff>
      <xdr:row>3</xdr:row>
      <xdr:rowOff>142875</xdr:rowOff>
    </xdr:from>
    <xdr:to>
      <xdr:col>15</xdr:col>
      <xdr:colOff>0</xdr:colOff>
      <xdr:row>3</xdr:row>
      <xdr:rowOff>142875</xdr:rowOff>
    </xdr:to>
    <xdr:sp macro="" textlink="">
      <xdr:nvSpPr>
        <xdr:cNvPr id="16064111" name="Line 29">
          <a:extLst>
            <a:ext uri="{FF2B5EF4-FFF2-40B4-BE49-F238E27FC236}">
              <a16:creationId xmlns:a16="http://schemas.microsoft.com/office/drawing/2014/main" id="{D3C0953E-53A9-41DD-8440-955A6DCA1F92}"/>
            </a:ext>
          </a:extLst>
        </xdr:cNvPr>
        <xdr:cNvSpPr>
          <a:spLocks noChangeShapeType="1"/>
        </xdr:cNvSpPr>
      </xdr:nvSpPr>
      <xdr:spPr bwMode="auto">
        <a:xfrm>
          <a:off x="7334250" y="561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1181100</xdr:colOff>
      <xdr:row>7</xdr:row>
      <xdr:rowOff>85725</xdr:rowOff>
    </xdr:from>
    <xdr:to>
      <xdr:col>1</xdr:col>
      <xdr:colOff>238125</xdr:colOff>
      <xdr:row>7</xdr:row>
      <xdr:rowOff>85725</xdr:rowOff>
    </xdr:to>
    <xdr:pic>
      <xdr:nvPicPr>
        <xdr:cNvPr id="16064112" name="Object 26">
          <a:extLst>
            <a:ext uri="{FF2B5EF4-FFF2-40B4-BE49-F238E27FC236}">
              <a16:creationId xmlns:a16="http://schemas.microsoft.com/office/drawing/2014/main" id="{3D8E4458-D7CB-481D-BD90-699FF1716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181100" y="123825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0E01BEB-5ACB-4FC2-87BB-F0EF8C98F61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General agent in Vietnam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CONTINENTAL SHIPPING AGENCY CO.,LTD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200 Dien Bien Phu St., Ward.7, Dist. 3, HCMC, Vietnam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Tel: (84-8) 9 321 858        Fax: (84-8) 9 321 862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VNI-Times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VNI-Times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FD72F96-AF47-4CCA-9257-E369B246A43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General agent in Vietnam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CONTINENTAL SHIPPING AGENCY CO.,LTD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200 Dien Bien Phu St., Ward.7, Dist. 3, HCMC, Vietnam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Tel: (84-8) 9 321 858        Fax: (84-8) 9 321 862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VNI-Times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VNI-Times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52D7DD61-89D5-4203-BC6A-A5B7938153F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General agent in Vietnam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CONTINENTAL SHIPPING AGENCY CO.,LTD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200 Dien Bien Phu St., Ward.7, Dist. 3, HCMC, Vietnam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Tel: (84-8) 9 321 858        Fax: (84-8) 9 321 862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VNI-Times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VNI-Times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FC3642AE-B5B5-49BC-B5F7-FC10B16F8A9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General agent in Vietnam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CONTINENTAL SHIPPING AGENCY CO.,LTD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200 Dien Bien Phu St., Ward.7, Dist. 3, HCMC, Vietnam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Tel: (84-8) 9 321 858        Fax: (84-8) 9 321 862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VNI-Times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VNI-Times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84EDAB7E-F40F-495B-86B3-0D89BC59841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General agent in Vietnam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CONTINENTAL SHIPPING AGENCY CO.,LTD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200 Dien Bien Phu St., Ward.7, Dist. 3, HCMC, Vietnam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Tel: (84-8) 9 321 858        Fax: (84-8) 9 321 862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VNI-Times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VNI-Times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C6ADABE0-8FC7-4798-BD27-3763AAE37A1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General agent in Vietnam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CONTINENTAL SHIPPING AGENCY CO.,LTD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200 Dien Bien Phu St., Ward.7, Dist. 3, HCMC, Vietnam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Tel: (84-8) 9 321 858        Fax: (84-8) 9 321 862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VNI-Times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VNI-Time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18</xdr:row>
      <xdr:rowOff>0</xdr:rowOff>
    </xdr:to>
    <xdr:sp macro="" textlink="">
      <xdr:nvSpPr>
        <xdr:cNvPr id="16132864" name="Text Box 35">
          <a:extLst>
            <a:ext uri="{FF2B5EF4-FFF2-40B4-BE49-F238E27FC236}">
              <a16:creationId xmlns:a16="http://schemas.microsoft.com/office/drawing/2014/main" id="{E78CB26B-6A74-4CF8-BBDD-489263F56E3A}"/>
            </a:ext>
          </a:extLst>
        </xdr:cNvPr>
        <xdr:cNvSpPr txBox="1">
          <a:spLocks noChangeArrowheads="1"/>
        </xdr:cNvSpPr>
      </xdr:nvSpPr>
      <xdr:spPr bwMode="auto">
        <a:xfrm>
          <a:off x="1581150" y="41052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18</xdr:row>
      <xdr:rowOff>0</xdr:rowOff>
    </xdr:to>
    <xdr:sp macro="" textlink="">
      <xdr:nvSpPr>
        <xdr:cNvPr id="16132865" name="Text Box 36">
          <a:extLst>
            <a:ext uri="{FF2B5EF4-FFF2-40B4-BE49-F238E27FC236}">
              <a16:creationId xmlns:a16="http://schemas.microsoft.com/office/drawing/2014/main" id="{97AC4881-B69B-4119-8490-B2EB95C28452}"/>
            </a:ext>
          </a:extLst>
        </xdr:cNvPr>
        <xdr:cNvSpPr txBox="1">
          <a:spLocks noChangeArrowheads="1"/>
        </xdr:cNvSpPr>
      </xdr:nvSpPr>
      <xdr:spPr bwMode="auto">
        <a:xfrm>
          <a:off x="1581150" y="41052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18</xdr:row>
      <xdr:rowOff>0</xdr:rowOff>
    </xdr:to>
    <xdr:sp macro="" textlink="">
      <xdr:nvSpPr>
        <xdr:cNvPr id="16132866" name="Text Box 35">
          <a:extLst>
            <a:ext uri="{FF2B5EF4-FFF2-40B4-BE49-F238E27FC236}">
              <a16:creationId xmlns:a16="http://schemas.microsoft.com/office/drawing/2014/main" id="{47D850C2-AFE4-4CEA-945B-E6B400CF6AC0}"/>
            </a:ext>
          </a:extLst>
        </xdr:cNvPr>
        <xdr:cNvSpPr txBox="1">
          <a:spLocks noChangeArrowheads="1"/>
        </xdr:cNvSpPr>
      </xdr:nvSpPr>
      <xdr:spPr bwMode="auto">
        <a:xfrm>
          <a:off x="1581150" y="41052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18</xdr:row>
      <xdr:rowOff>0</xdr:rowOff>
    </xdr:to>
    <xdr:sp macro="" textlink="">
      <xdr:nvSpPr>
        <xdr:cNvPr id="16132867" name="Text Box 36">
          <a:extLst>
            <a:ext uri="{FF2B5EF4-FFF2-40B4-BE49-F238E27FC236}">
              <a16:creationId xmlns:a16="http://schemas.microsoft.com/office/drawing/2014/main" id="{50934E79-8174-4169-A59A-153E10F0E231}"/>
            </a:ext>
          </a:extLst>
        </xdr:cNvPr>
        <xdr:cNvSpPr txBox="1">
          <a:spLocks noChangeArrowheads="1"/>
        </xdr:cNvSpPr>
      </xdr:nvSpPr>
      <xdr:spPr bwMode="auto">
        <a:xfrm>
          <a:off x="1581150" y="41052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18</xdr:row>
      <xdr:rowOff>57150</xdr:rowOff>
    </xdr:to>
    <xdr:sp macro="" textlink="">
      <xdr:nvSpPr>
        <xdr:cNvPr id="16132868" name="Text Box 35">
          <a:extLst>
            <a:ext uri="{FF2B5EF4-FFF2-40B4-BE49-F238E27FC236}">
              <a16:creationId xmlns:a16="http://schemas.microsoft.com/office/drawing/2014/main" id="{EB5837D6-E2E9-4B7E-AF51-21346B93016E}"/>
            </a:ext>
          </a:extLst>
        </xdr:cNvPr>
        <xdr:cNvSpPr txBox="1">
          <a:spLocks noChangeArrowheads="1"/>
        </xdr:cNvSpPr>
      </xdr:nvSpPr>
      <xdr:spPr bwMode="auto">
        <a:xfrm>
          <a:off x="1581150" y="4105275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18</xdr:row>
      <xdr:rowOff>57150</xdr:rowOff>
    </xdr:to>
    <xdr:sp macro="" textlink="">
      <xdr:nvSpPr>
        <xdr:cNvPr id="16132869" name="Text Box 36">
          <a:extLst>
            <a:ext uri="{FF2B5EF4-FFF2-40B4-BE49-F238E27FC236}">
              <a16:creationId xmlns:a16="http://schemas.microsoft.com/office/drawing/2014/main" id="{C262A1B0-681B-4747-A7A9-B7F68E262B5C}"/>
            </a:ext>
          </a:extLst>
        </xdr:cNvPr>
        <xdr:cNvSpPr txBox="1">
          <a:spLocks noChangeArrowheads="1"/>
        </xdr:cNvSpPr>
      </xdr:nvSpPr>
      <xdr:spPr bwMode="auto">
        <a:xfrm>
          <a:off x="1581150" y="4105275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18</xdr:row>
      <xdr:rowOff>57150</xdr:rowOff>
    </xdr:to>
    <xdr:sp macro="" textlink="">
      <xdr:nvSpPr>
        <xdr:cNvPr id="16132870" name="Text Box 35">
          <a:extLst>
            <a:ext uri="{FF2B5EF4-FFF2-40B4-BE49-F238E27FC236}">
              <a16:creationId xmlns:a16="http://schemas.microsoft.com/office/drawing/2014/main" id="{6C2577AA-67AC-4330-99DD-1C39EE0E2410}"/>
            </a:ext>
          </a:extLst>
        </xdr:cNvPr>
        <xdr:cNvSpPr txBox="1">
          <a:spLocks noChangeArrowheads="1"/>
        </xdr:cNvSpPr>
      </xdr:nvSpPr>
      <xdr:spPr bwMode="auto">
        <a:xfrm>
          <a:off x="1581150" y="4105275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18</xdr:row>
      <xdr:rowOff>57150</xdr:rowOff>
    </xdr:to>
    <xdr:sp macro="" textlink="">
      <xdr:nvSpPr>
        <xdr:cNvPr id="16132871" name="Text Box 36">
          <a:extLst>
            <a:ext uri="{FF2B5EF4-FFF2-40B4-BE49-F238E27FC236}">
              <a16:creationId xmlns:a16="http://schemas.microsoft.com/office/drawing/2014/main" id="{F5E985D1-B0B0-4306-AE12-45B71A7A76C3}"/>
            </a:ext>
          </a:extLst>
        </xdr:cNvPr>
        <xdr:cNvSpPr txBox="1">
          <a:spLocks noChangeArrowheads="1"/>
        </xdr:cNvSpPr>
      </xdr:nvSpPr>
      <xdr:spPr bwMode="auto">
        <a:xfrm>
          <a:off x="1581150" y="4105275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18</xdr:row>
      <xdr:rowOff>57150</xdr:rowOff>
    </xdr:to>
    <xdr:sp macro="" textlink="">
      <xdr:nvSpPr>
        <xdr:cNvPr id="16132872" name="Text Box 35">
          <a:extLst>
            <a:ext uri="{FF2B5EF4-FFF2-40B4-BE49-F238E27FC236}">
              <a16:creationId xmlns:a16="http://schemas.microsoft.com/office/drawing/2014/main" id="{AA406AA6-3554-4650-A307-CECD6CE8D7EF}"/>
            </a:ext>
          </a:extLst>
        </xdr:cNvPr>
        <xdr:cNvSpPr txBox="1">
          <a:spLocks noChangeArrowheads="1"/>
        </xdr:cNvSpPr>
      </xdr:nvSpPr>
      <xdr:spPr bwMode="auto">
        <a:xfrm>
          <a:off x="1581150" y="4105275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18</xdr:row>
      <xdr:rowOff>57150</xdr:rowOff>
    </xdr:to>
    <xdr:sp macro="" textlink="">
      <xdr:nvSpPr>
        <xdr:cNvPr id="16132873" name="Text Box 36">
          <a:extLst>
            <a:ext uri="{FF2B5EF4-FFF2-40B4-BE49-F238E27FC236}">
              <a16:creationId xmlns:a16="http://schemas.microsoft.com/office/drawing/2014/main" id="{880340FD-B40B-4B37-8781-987CB7DE5D55}"/>
            </a:ext>
          </a:extLst>
        </xdr:cNvPr>
        <xdr:cNvSpPr txBox="1">
          <a:spLocks noChangeArrowheads="1"/>
        </xdr:cNvSpPr>
      </xdr:nvSpPr>
      <xdr:spPr bwMode="auto">
        <a:xfrm>
          <a:off x="1581150" y="4105275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18</xdr:row>
      <xdr:rowOff>57150</xdr:rowOff>
    </xdr:to>
    <xdr:sp macro="" textlink="">
      <xdr:nvSpPr>
        <xdr:cNvPr id="16132874" name="Text Box 35">
          <a:extLst>
            <a:ext uri="{FF2B5EF4-FFF2-40B4-BE49-F238E27FC236}">
              <a16:creationId xmlns:a16="http://schemas.microsoft.com/office/drawing/2014/main" id="{92402C45-C294-4782-AAB4-9AEE44BB65CA}"/>
            </a:ext>
          </a:extLst>
        </xdr:cNvPr>
        <xdr:cNvSpPr txBox="1">
          <a:spLocks noChangeArrowheads="1"/>
        </xdr:cNvSpPr>
      </xdr:nvSpPr>
      <xdr:spPr bwMode="auto">
        <a:xfrm>
          <a:off x="1581150" y="4105275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18</xdr:row>
      <xdr:rowOff>57150</xdr:rowOff>
    </xdr:to>
    <xdr:sp macro="" textlink="">
      <xdr:nvSpPr>
        <xdr:cNvPr id="16132875" name="Text Box 36">
          <a:extLst>
            <a:ext uri="{FF2B5EF4-FFF2-40B4-BE49-F238E27FC236}">
              <a16:creationId xmlns:a16="http://schemas.microsoft.com/office/drawing/2014/main" id="{C72ABFD5-EEA9-4D08-AB85-9E85E8E48E32}"/>
            </a:ext>
          </a:extLst>
        </xdr:cNvPr>
        <xdr:cNvSpPr txBox="1">
          <a:spLocks noChangeArrowheads="1"/>
        </xdr:cNvSpPr>
      </xdr:nvSpPr>
      <xdr:spPr bwMode="auto">
        <a:xfrm>
          <a:off x="1581150" y="4105275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18</xdr:row>
      <xdr:rowOff>57150</xdr:rowOff>
    </xdr:to>
    <xdr:sp macro="" textlink="">
      <xdr:nvSpPr>
        <xdr:cNvPr id="16132876" name="Text Box 35">
          <a:extLst>
            <a:ext uri="{FF2B5EF4-FFF2-40B4-BE49-F238E27FC236}">
              <a16:creationId xmlns:a16="http://schemas.microsoft.com/office/drawing/2014/main" id="{CAD3DB84-3D94-48C1-9109-ECD1333339A9}"/>
            </a:ext>
          </a:extLst>
        </xdr:cNvPr>
        <xdr:cNvSpPr txBox="1">
          <a:spLocks noChangeArrowheads="1"/>
        </xdr:cNvSpPr>
      </xdr:nvSpPr>
      <xdr:spPr bwMode="auto">
        <a:xfrm>
          <a:off x="1581150" y="4105275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18</xdr:row>
      <xdr:rowOff>57150</xdr:rowOff>
    </xdr:to>
    <xdr:sp macro="" textlink="">
      <xdr:nvSpPr>
        <xdr:cNvPr id="16132877" name="Text Box 36">
          <a:extLst>
            <a:ext uri="{FF2B5EF4-FFF2-40B4-BE49-F238E27FC236}">
              <a16:creationId xmlns:a16="http://schemas.microsoft.com/office/drawing/2014/main" id="{5EF445F0-8203-485B-A118-EF1A6D1EC1D6}"/>
            </a:ext>
          </a:extLst>
        </xdr:cNvPr>
        <xdr:cNvSpPr txBox="1">
          <a:spLocks noChangeArrowheads="1"/>
        </xdr:cNvSpPr>
      </xdr:nvSpPr>
      <xdr:spPr bwMode="auto">
        <a:xfrm>
          <a:off x="1581150" y="4105275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18</xdr:row>
      <xdr:rowOff>57150</xdr:rowOff>
    </xdr:to>
    <xdr:sp macro="" textlink="">
      <xdr:nvSpPr>
        <xdr:cNvPr id="16132878" name="Text Box 35">
          <a:extLst>
            <a:ext uri="{FF2B5EF4-FFF2-40B4-BE49-F238E27FC236}">
              <a16:creationId xmlns:a16="http://schemas.microsoft.com/office/drawing/2014/main" id="{B8C8BD11-BEA1-4AF9-8144-CF5EF9529DD7}"/>
            </a:ext>
          </a:extLst>
        </xdr:cNvPr>
        <xdr:cNvSpPr txBox="1">
          <a:spLocks noChangeArrowheads="1"/>
        </xdr:cNvSpPr>
      </xdr:nvSpPr>
      <xdr:spPr bwMode="auto">
        <a:xfrm>
          <a:off x="1581150" y="4105275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18</xdr:row>
      <xdr:rowOff>57150</xdr:rowOff>
    </xdr:to>
    <xdr:sp macro="" textlink="">
      <xdr:nvSpPr>
        <xdr:cNvPr id="16132879" name="Text Box 36">
          <a:extLst>
            <a:ext uri="{FF2B5EF4-FFF2-40B4-BE49-F238E27FC236}">
              <a16:creationId xmlns:a16="http://schemas.microsoft.com/office/drawing/2014/main" id="{D4FC9394-806D-4EB0-8F90-B5BD0FD966D3}"/>
            </a:ext>
          </a:extLst>
        </xdr:cNvPr>
        <xdr:cNvSpPr txBox="1">
          <a:spLocks noChangeArrowheads="1"/>
        </xdr:cNvSpPr>
      </xdr:nvSpPr>
      <xdr:spPr bwMode="auto">
        <a:xfrm>
          <a:off x="1581150" y="4105275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76200</xdr:rowOff>
    </xdr:to>
    <xdr:sp macro="" textlink="">
      <xdr:nvSpPr>
        <xdr:cNvPr id="16132880" name="Text Box 35">
          <a:extLst>
            <a:ext uri="{FF2B5EF4-FFF2-40B4-BE49-F238E27FC236}">
              <a16:creationId xmlns:a16="http://schemas.microsoft.com/office/drawing/2014/main" id="{2CFBF6CE-9659-47C8-ADB7-1C7DAFF1C407}"/>
            </a:ext>
          </a:extLst>
        </xdr:cNvPr>
        <xdr:cNvSpPr txBox="1">
          <a:spLocks noChangeArrowheads="1"/>
        </xdr:cNvSpPr>
      </xdr:nvSpPr>
      <xdr:spPr bwMode="auto">
        <a:xfrm>
          <a:off x="1581150" y="431482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76200</xdr:rowOff>
    </xdr:to>
    <xdr:sp macro="" textlink="">
      <xdr:nvSpPr>
        <xdr:cNvPr id="16132881" name="Text Box 36">
          <a:extLst>
            <a:ext uri="{FF2B5EF4-FFF2-40B4-BE49-F238E27FC236}">
              <a16:creationId xmlns:a16="http://schemas.microsoft.com/office/drawing/2014/main" id="{78EB8D48-1D97-4642-BD4A-27C606955A7D}"/>
            </a:ext>
          </a:extLst>
        </xdr:cNvPr>
        <xdr:cNvSpPr txBox="1">
          <a:spLocks noChangeArrowheads="1"/>
        </xdr:cNvSpPr>
      </xdr:nvSpPr>
      <xdr:spPr bwMode="auto">
        <a:xfrm>
          <a:off x="1581150" y="431482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76200</xdr:rowOff>
    </xdr:to>
    <xdr:sp macro="" textlink="">
      <xdr:nvSpPr>
        <xdr:cNvPr id="16132882" name="Text Box 35">
          <a:extLst>
            <a:ext uri="{FF2B5EF4-FFF2-40B4-BE49-F238E27FC236}">
              <a16:creationId xmlns:a16="http://schemas.microsoft.com/office/drawing/2014/main" id="{F5A9FC7D-50C6-4BD1-8E71-394DDDBFB8EB}"/>
            </a:ext>
          </a:extLst>
        </xdr:cNvPr>
        <xdr:cNvSpPr txBox="1">
          <a:spLocks noChangeArrowheads="1"/>
        </xdr:cNvSpPr>
      </xdr:nvSpPr>
      <xdr:spPr bwMode="auto">
        <a:xfrm>
          <a:off x="1581150" y="431482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76200</xdr:rowOff>
    </xdr:to>
    <xdr:sp macro="" textlink="">
      <xdr:nvSpPr>
        <xdr:cNvPr id="16132883" name="Text Box 36">
          <a:extLst>
            <a:ext uri="{FF2B5EF4-FFF2-40B4-BE49-F238E27FC236}">
              <a16:creationId xmlns:a16="http://schemas.microsoft.com/office/drawing/2014/main" id="{811773B7-C553-4C54-BC65-562826904AD6}"/>
            </a:ext>
          </a:extLst>
        </xdr:cNvPr>
        <xdr:cNvSpPr txBox="1">
          <a:spLocks noChangeArrowheads="1"/>
        </xdr:cNvSpPr>
      </xdr:nvSpPr>
      <xdr:spPr bwMode="auto">
        <a:xfrm>
          <a:off x="1581150" y="431482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85725</xdr:rowOff>
    </xdr:to>
    <xdr:sp macro="" textlink="">
      <xdr:nvSpPr>
        <xdr:cNvPr id="16132884" name="Text Box 35">
          <a:extLst>
            <a:ext uri="{FF2B5EF4-FFF2-40B4-BE49-F238E27FC236}">
              <a16:creationId xmlns:a16="http://schemas.microsoft.com/office/drawing/2014/main" id="{97B50F28-4A6C-4F89-82B6-EAB40BF02C1B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85725</xdr:rowOff>
    </xdr:to>
    <xdr:sp macro="" textlink="">
      <xdr:nvSpPr>
        <xdr:cNvPr id="16132885" name="Text Box 36">
          <a:extLst>
            <a:ext uri="{FF2B5EF4-FFF2-40B4-BE49-F238E27FC236}">
              <a16:creationId xmlns:a16="http://schemas.microsoft.com/office/drawing/2014/main" id="{CD529C2F-9DF1-42F1-8BCF-9CD116EAFE1D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85725</xdr:rowOff>
    </xdr:to>
    <xdr:sp macro="" textlink="">
      <xdr:nvSpPr>
        <xdr:cNvPr id="16132886" name="Text Box 35">
          <a:extLst>
            <a:ext uri="{FF2B5EF4-FFF2-40B4-BE49-F238E27FC236}">
              <a16:creationId xmlns:a16="http://schemas.microsoft.com/office/drawing/2014/main" id="{BD149844-B7F5-49FC-8298-47455B53AEDC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85725</xdr:rowOff>
    </xdr:to>
    <xdr:sp macro="" textlink="">
      <xdr:nvSpPr>
        <xdr:cNvPr id="16132887" name="Text Box 36">
          <a:extLst>
            <a:ext uri="{FF2B5EF4-FFF2-40B4-BE49-F238E27FC236}">
              <a16:creationId xmlns:a16="http://schemas.microsoft.com/office/drawing/2014/main" id="{1B3A341A-4952-4D45-9D2F-EE0D8D09E367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85725</xdr:rowOff>
    </xdr:to>
    <xdr:sp macro="" textlink="">
      <xdr:nvSpPr>
        <xdr:cNvPr id="16132888" name="Text Box 35">
          <a:extLst>
            <a:ext uri="{FF2B5EF4-FFF2-40B4-BE49-F238E27FC236}">
              <a16:creationId xmlns:a16="http://schemas.microsoft.com/office/drawing/2014/main" id="{7A3D188B-FF42-4AA4-A0DA-52E4453B2F74}"/>
            </a:ext>
          </a:extLst>
        </xdr:cNvPr>
        <xdr:cNvSpPr txBox="1">
          <a:spLocks noChangeArrowheads="1"/>
        </xdr:cNvSpPr>
      </xdr:nvSpPr>
      <xdr:spPr bwMode="auto">
        <a:xfrm>
          <a:off x="1581150" y="431482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85725</xdr:rowOff>
    </xdr:to>
    <xdr:sp macro="" textlink="">
      <xdr:nvSpPr>
        <xdr:cNvPr id="16132889" name="Text Box 36">
          <a:extLst>
            <a:ext uri="{FF2B5EF4-FFF2-40B4-BE49-F238E27FC236}">
              <a16:creationId xmlns:a16="http://schemas.microsoft.com/office/drawing/2014/main" id="{73FCEDA8-2667-4A9B-84CE-1A61FD216873}"/>
            </a:ext>
          </a:extLst>
        </xdr:cNvPr>
        <xdr:cNvSpPr txBox="1">
          <a:spLocks noChangeArrowheads="1"/>
        </xdr:cNvSpPr>
      </xdr:nvSpPr>
      <xdr:spPr bwMode="auto">
        <a:xfrm>
          <a:off x="1581150" y="431482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85725</xdr:rowOff>
    </xdr:to>
    <xdr:sp macro="" textlink="">
      <xdr:nvSpPr>
        <xdr:cNvPr id="16132890" name="Text Box 35">
          <a:extLst>
            <a:ext uri="{FF2B5EF4-FFF2-40B4-BE49-F238E27FC236}">
              <a16:creationId xmlns:a16="http://schemas.microsoft.com/office/drawing/2014/main" id="{2CEF21B3-6528-4E1B-BABF-98429238DD8B}"/>
            </a:ext>
          </a:extLst>
        </xdr:cNvPr>
        <xdr:cNvSpPr txBox="1">
          <a:spLocks noChangeArrowheads="1"/>
        </xdr:cNvSpPr>
      </xdr:nvSpPr>
      <xdr:spPr bwMode="auto">
        <a:xfrm>
          <a:off x="1581150" y="431482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85725</xdr:rowOff>
    </xdr:to>
    <xdr:sp macro="" textlink="">
      <xdr:nvSpPr>
        <xdr:cNvPr id="16132891" name="Text Box 36">
          <a:extLst>
            <a:ext uri="{FF2B5EF4-FFF2-40B4-BE49-F238E27FC236}">
              <a16:creationId xmlns:a16="http://schemas.microsoft.com/office/drawing/2014/main" id="{97CEBBF1-82B7-4606-A771-11DBD6F4EFF7}"/>
            </a:ext>
          </a:extLst>
        </xdr:cNvPr>
        <xdr:cNvSpPr txBox="1">
          <a:spLocks noChangeArrowheads="1"/>
        </xdr:cNvSpPr>
      </xdr:nvSpPr>
      <xdr:spPr bwMode="auto">
        <a:xfrm>
          <a:off x="1581150" y="431482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76200</xdr:rowOff>
    </xdr:to>
    <xdr:sp macro="" textlink="">
      <xdr:nvSpPr>
        <xdr:cNvPr id="16132892" name="Text Box 35">
          <a:extLst>
            <a:ext uri="{FF2B5EF4-FFF2-40B4-BE49-F238E27FC236}">
              <a16:creationId xmlns:a16="http://schemas.microsoft.com/office/drawing/2014/main" id="{ABF8B788-E7FD-4F5F-87EA-8D8E6F16D8EB}"/>
            </a:ext>
          </a:extLst>
        </xdr:cNvPr>
        <xdr:cNvSpPr txBox="1">
          <a:spLocks noChangeArrowheads="1"/>
        </xdr:cNvSpPr>
      </xdr:nvSpPr>
      <xdr:spPr bwMode="auto">
        <a:xfrm>
          <a:off x="1581150" y="431482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76200</xdr:rowOff>
    </xdr:to>
    <xdr:sp macro="" textlink="">
      <xdr:nvSpPr>
        <xdr:cNvPr id="16132893" name="Text Box 36">
          <a:extLst>
            <a:ext uri="{FF2B5EF4-FFF2-40B4-BE49-F238E27FC236}">
              <a16:creationId xmlns:a16="http://schemas.microsoft.com/office/drawing/2014/main" id="{FF16C8F7-05D4-4BE9-955D-ACAD3E11F5B1}"/>
            </a:ext>
          </a:extLst>
        </xdr:cNvPr>
        <xdr:cNvSpPr txBox="1">
          <a:spLocks noChangeArrowheads="1"/>
        </xdr:cNvSpPr>
      </xdr:nvSpPr>
      <xdr:spPr bwMode="auto">
        <a:xfrm>
          <a:off x="1581150" y="431482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76200</xdr:rowOff>
    </xdr:to>
    <xdr:sp macro="" textlink="">
      <xdr:nvSpPr>
        <xdr:cNvPr id="16132894" name="Text Box 35">
          <a:extLst>
            <a:ext uri="{FF2B5EF4-FFF2-40B4-BE49-F238E27FC236}">
              <a16:creationId xmlns:a16="http://schemas.microsoft.com/office/drawing/2014/main" id="{35848F33-6034-414A-9353-3C3E6CEFE8D4}"/>
            </a:ext>
          </a:extLst>
        </xdr:cNvPr>
        <xdr:cNvSpPr txBox="1">
          <a:spLocks noChangeArrowheads="1"/>
        </xdr:cNvSpPr>
      </xdr:nvSpPr>
      <xdr:spPr bwMode="auto">
        <a:xfrm>
          <a:off x="1581150" y="431482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18</xdr:row>
      <xdr:rowOff>0</xdr:rowOff>
    </xdr:from>
    <xdr:to>
      <xdr:col>1</xdr:col>
      <xdr:colOff>161925</xdr:colOff>
      <xdr:row>19</xdr:row>
      <xdr:rowOff>76200</xdr:rowOff>
    </xdr:to>
    <xdr:sp macro="" textlink="">
      <xdr:nvSpPr>
        <xdr:cNvPr id="16132895" name="Text Box 36">
          <a:extLst>
            <a:ext uri="{FF2B5EF4-FFF2-40B4-BE49-F238E27FC236}">
              <a16:creationId xmlns:a16="http://schemas.microsoft.com/office/drawing/2014/main" id="{006CFC2C-9812-4D5E-8725-8BF2B9126D72}"/>
            </a:ext>
          </a:extLst>
        </xdr:cNvPr>
        <xdr:cNvSpPr txBox="1">
          <a:spLocks noChangeArrowheads="1"/>
        </xdr:cNvSpPr>
      </xdr:nvSpPr>
      <xdr:spPr bwMode="auto">
        <a:xfrm>
          <a:off x="1581150" y="431482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66675</xdr:colOff>
      <xdr:row>19</xdr:row>
      <xdr:rowOff>0</xdr:rowOff>
    </xdr:from>
    <xdr:to>
      <xdr:col>7</xdr:col>
      <xdr:colOff>66675</xdr:colOff>
      <xdr:row>20</xdr:row>
      <xdr:rowOff>85725</xdr:rowOff>
    </xdr:to>
    <xdr:sp macro="" textlink="">
      <xdr:nvSpPr>
        <xdr:cNvPr id="16132896" name="Text Box 35">
          <a:extLst>
            <a:ext uri="{FF2B5EF4-FFF2-40B4-BE49-F238E27FC236}">
              <a16:creationId xmlns:a16="http://schemas.microsoft.com/office/drawing/2014/main" id="{A2A7347D-841B-4265-B2CB-727DFFA66693}"/>
            </a:ext>
          </a:extLst>
        </xdr:cNvPr>
        <xdr:cNvSpPr txBox="1">
          <a:spLocks noChangeArrowheads="1"/>
        </xdr:cNvSpPr>
      </xdr:nvSpPr>
      <xdr:spPr bwMode="auto">
        <a:xfrm>
          <a:off x="9134475" y="4514850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66675</xdr:colOff>
      <xdr:row>19</xdr:row>
      <xdr:rowOff>0</xdr:rowOff>
    </xdr:from>
    <xdr:to>
      <xdr:col>7</xdr:col>
      <xdr:colOff>66675</xdr:colOff>
      <xdr:row>20</xdr:row>
      <xdr:rowOff>85725</xdr:rowOff>
    </xdr:to>
    <xdr:sp macro="" textlink="">
      <xdr:nvSpPr>
        <xdr:cNvPr id="16132897" name="Text Box 36">
          <a:extLst>
            <a:ext uri="{FF2B5EF4-FFF2-40B4-BE49-F238E27FC236}">
              <a16:creationId xmlns:a16="http://schemas.microsoft.com/office/drawing/2014/main" id="{ABA8B31C-44BE-4BB4-89D9-12398EB89AC1}"/>
            </a:ext>
          </a:extLst>
        </xdr:cNvPr>
        <xdr:cNvSpPr txBox="1">
          <a:spLocks noChangeArrowheads="1"/>
        </xdr:cNvSpPr>
      </xdr:nvSpPr>
      <xdr:spPr bwMode="auto">
        <a:xfrm>
          <a:off x="9134475" y="4514850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66675</xdr:colOff>
      <xdr:row>19</xdr:row>
      <xdr:rowOff>0</xdr:rowOff>
    </xdr:from>
    <xdr:to>
      <xdr:col>7</xdr:col>
      <xdr:colOff>66675</xdr:colOff>
      <xdr:row>20</xdr:row>
      <xdr:rowOff>85725</xdr:rowOff>
    </xdr:to>
    <xdr:sp macro="" textlink="">
      <xdr:nvSpPr>
        <xdr:cNvPr id="16132898" name="Text Box 35">
          <a:extLst>
            <a:ext uri="{FF2B5EF4-FFF2-40B4-BE49-F238E27FC236}">
              <a16:creationId xmlns:a16="http://schemas.microsoft.com/office/drawing/2014/main" id="{064833C4-7BA1-4C86-B08D-8BAFF9784806}"/>
            </a:ext>
          </a:extLst>
        </xdr:cNvPr>
        <xdr:cNvSpPr txBox="1">
          <a:spLocks noChangeArrowheads="1"/>
        </xdr:cNvSpPr>
      </xdr:nvSpPr>
      <xdr:spPr bwMode="auto">
        <a:xfrm>
          <a:off x="9134475" y="4514850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66675</xdr:colOff>
      <xdr:row>19</xdr:row>
      <xdr:rowOff>0</xdr:rowOff>
    </xdr:from>
    <xdr:to>
      <xdr:col>7</xdr:col>
      <xdr:colOff>66675</xdr:colOff>
      <xdr:row>20</xdr:row>
      <xdr:rowOff>85725</xdr:rowOff>
    </xdr:to>
    <xdr:sp macro="" textlink="">
      <xdr:nvSpPr>
        <xdr:cNvPr id="16132899" name="Text Box 36">
          <a:extLst>
            <a:ext uri="{FF2B5EF4-FFF2-40B4-BE49-F238E27FC236}">
              <a16:creationId xmlns:a16="http://schemas.microsoft.com/office/drawing/2014/main" id="{96C492FE-AE87-416E-8B38-584D001F6A59}"/>
            </a:ext>
          </a:extLst>
        </xdr:cNvPr>
        <xdr:cNvSpPr txBox="1">
          <a:spLocks noChangeArrowheads="1"/>
        </xdr:cNvSpPr>
      </xdr:nvSpPr>
      <xdr:spPr bwMode="auto">
        <a:xfrm>
          <a:off x="9134475" y="4514850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66675</xdr:colOff>
      <xdr:row>6</xdr:row>
      <xdr:rowOff>0</xdr:rowOff>
    </xdr:from>
    <xdr:to>
      <xdr:col>7</xdr:col>
      <xdr:colOff>66675</xdr:colOff>
      <xdr:row>7</xdr:row>
      <xdr:rowOff>57150</xdr:rowOff>
    </xdr:to>
    <xdr:sp macro="" textlink="">
      <xdr:nvSpPr>
        <xdr:cNvPr id="16132900" name="Text Box 35">
          <a:extLst>
            <a:ext uri="{FF2B5EF4-FFF2-40B4-BE49-F238E27FC236}">
              <a16:creationId xmlns:a16="http://schemas.microsoft.com/office/drawing/2014/main" id="{799DBA6B-12C0-4D28-A135-98A11C8DC3AA}"/>
            </a:ext>
          </a:extLst>
        </xdr:cNvPr>
        <xdr:cNvSpPr txBox="1">
          <a:spLocks noChangeArrowheads="1"/>
        </xdr:cNvSpPr>
      </xdr:nvSpPr>
      <xdr:spPr bwMode="auto">
        <a:xfrm>
          <a:off x="9134475" y="15144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66675</xdr:colOff>
      <xdr:row>6</xdr:row>
      <xdr:rowOff>0</xdr:rowOff>
    </xdr:from>
    <xdr:to>
      <xdr:col>7</xdr:col>
      <xdr:colOff>66675</xdr:colOff>
      <xdr:row>7</xdr:row>
      <xdr:rowOff>57150</xdr:rowOff>
    </xdr:to>
    <xdr:sp macro="" textlink="">
      <xdr:nvSpPr>
        <xdr:cNvPr id="16132901" name="Text Box 36">
          <a:extLst>
            <a:ext uri="{FF2B5EF4-FFF2-40B4-BE49-F238E27FC236}">
              <a16:creationId xmlns:a16="http://schemas.microsoft.com/office/drawing/2014/main" id="{17D64E5F-ADD6-4228-ADD5-22BF86B310F1}"/>
            </a:ext>
          </a:extLst>
        </xdr:cNvPr>
        <xdr:cNvSpPr txBox="1">
          <a:spLocks noChangeArrowheads="1"/>
        </xdr:cNvSpPr>
      </xdr:nvSpPr>
      <xdr:spPr bwMode="auto">
        <a:xfrm>
          <a:off x="9134475" y="15144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66675</xdr:colOff>
      <xdr:row>6</xdr:row>
      <xdr:rowOff>0</xdr:rowOff>
    </xdr:from>
    <xdr:to>
      <xdr:col>7</xdr:col>
      <xdr:colOff>66675</xdr:colOff>
      <xdr:row>7</xdr:row>
      <xdr:rowOff>57150</xdr:rowOff>
    </xdr:to>
    <xdr:sp macro="" textlink="">
      <xdr:nvSpPr>
        <xdr:cNvPr id="16132902" name="Text Box 35">
          <a:extLst>
            <a:ext uri="{FF2B5EF4-FFF2-40B4-BE49-F238E27FC236}">
              <a16:creationId xmlns:a16="http://schemas.microsoft.com/office/drawing/2014/main" id="{0E7D3368-87B5-4389-9C36-42F3D14B210F}"/>
            </a:ext>
          </a:extLst>
        </xdr:cNvPr>
        <xdr:cNvSpPr txBox="1">
          <a:spLocks noChangeArrowheads="1"/>
        </xdr:cNvSpPr>
      </xdr:nvSpPr>
      <xdr:spPr bwMode="auto">
        <a:xfrm>
          <a:off x="9134475" y="15144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66675</xdr:colOff>
      <xdr:row>6</xdr:row>
      <xdr:rowOff>0</xdr:rowOff>
    </xdr:from>
    <xdr:to>
      <xdr:col>7</xdr:col>
      <xdr:colOff>66675</xdr:colOff>
      <xdr:row>7</xdr:row>
      <xdr:rowOff>57150</xdr:rowOff>
    </xdr:to>
    <xdr:sp macro="" textlink="">
      <xdr:nvSpPr>
        <xdr:cNvPr id="16132903" name="Text Box 36">
          <a:extLst>
            <a:ext uri="{FF2B5EF4-FFF2-40B4-BE49-F238E27FC236}">
              <a16:creationId xmlns:a16="http://schemas.microsoft.com/office/drawing/2014/main" id="{05E0C3F7-9F13-4C56-AC0F-8E2A82A8ABD2}"/>
            </a:ext>
          </a:extLst>
        </xdr:cNvPr>
        <xdr:cNvSpPr txBox="1">
          <a:spLocks noChangeArrowheads="1"/>
        </xdr:cNvSpPr>
      </xdr:nvSpPr>
      <xdr:spPr bwMode="auto">
        <a:xfrm>
          <a:off x="9134475" y="15144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95250</xdr:rowOff>
    </xdr:to>
    <xdr:sp macro="" textlink="">
      <xdr:nvSpPr>
        <xdr:cNvPr id="16132904" name="Text Box 35">
          <a:extLst>
            <a:ext uri="{FF2B5EF4-FFF2-40B4-BE49-F238E27FC236}">
              <a16:creationId xmlns:a16="http://schemas.microsoft.com/office/drawing/2014/main" id="{7F46C703-135E-49E0-90F4-5E49C8AA03EF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95250</xdr:rowOff>
    </xdr:to>
    <xdr:sp macro="" textlink="">
      <xdr:nvSpPr>
        <xdr:cNvPr id="16132905" name="Text Box 36">
          <a:extLst>
            <a:ext uri="{FF2B5EF4-FFF2-40B4-BE49-F238E27FC236}">
              <a16:creationId xmlns:a16="http://schemas.microsoft.com/office/drawing/2014/main" id="{C08569F5-10D8-4BC7-AB00-E7DA27F92D4D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95250</xdr:rowOff>
    </xdr:to>
    <xdr:sp macro="" textlink="">
      <xdr:nvSpPr>
        <xdr:cNvPr id="16132906" name="Text Box 35">
          <a:extLst>
            <a:ext uri="{FF2B5EF4-FFF2-40B4-BE49-F238E27FC236}">
              <a16:creationId xmlns:a16="http://schemas.microsoft.com/office/drawing/2014/main" id="{652FD553-7EA1-4F8C-A1BB-1A688666FC6C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95250</xdr:rowOff>
    </xdr:to>
    <xdr:sp macro="" textlink="">
      <xdr:nvSpPr>
        <xdr:cNvPr id="16132907" name="Text Box 36">
          <a:extLst>
            <a:ext uri="{FF2B5EF4-FFF2-40B4-BE49-F238E27FC236}">
              <a16:creationId xmlns:a16="http://schemas.microsoft.com/office/drawing/2014/main" id="{DB3F7733-1A80-4556-8EE1-9F5D79B8704C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123825</xdr:rowOff>
    </xdr:to>
    <xdr:sp macro="" textlink="">
      <xdr:nvSpPr>
        <xdr:cNvPr id="16132908" name="Text Box 35">
          <a:extLst>
            <a:ext uri="{FF2B5EF4-FFF2-40B4-BE49-F238E27FC236}">
              <a16:creationId xmlns:a16="http://schemas.microsoft.com/office/drawing/2014/main" id="{A8CF7F9B-7996-4685-A96F-26D39A442328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123825</xdr:rowOff>
    </xdr:to>
    <xdr:sp macro="" textlink="">
      <xdr:nvSpPr>
        <xdr:cNvPr id="16132909" name="Text Box 36">
          <a:extLst>
            <a:ext uri="{FF2B5EF4-FFF2-40B4-BE49-F238E27FC236}">
              <a16:creationId xmlns:a16="http://schemas.microsoft.com/office/drawing/2014/main" id="{D5B97163-C33E-4AB1-ACF9-F7582E5607E6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123825</xdr:rowOff>
    </xdr:to>
    <xdr:sp macro="" textlink="">
      <xdr:nvSpPr>
        <xdr:cNvPr id="16132910" name="Text Box 35">
          <a:extLst>
            <a:ext uri="{FF2B5EF4-FFF2-40B4-BE49-F238E27FC236}">
              <a16:creationId xmlns:a16="http://schemas.microsoft.com/office/drawing/2014/main" id="{DDA73031-B2CC-47C5-9422-16DF174B0A99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123825</xdr:rowOff>
    </xdr:to>
    <xdr:sp macro="" textlink="">
      <xdr:nvSpPr>
        <xdr:cNvPr id="16132911" name="Text Box 36">
          <a:extLst>
            <a:ext uri="{FF2B5EF4-FFF2-40B4-BE49-F238E27FC236}">
              <a16:creationId xmlns:a16="http://schemas.microsoft.com/office/drawing/2014/main" id="{2FEDB5BF-CB6E-4B1B-B74A-14465BD8603A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123825</xdr:rowOff>
    </xdr:to>
    <xdr:sp macro="" textlink="">
      <xdr:nvSpPr>
        <xdr:cNvPr id="16132912" name="Text Box 35">
          <a:extLst>
            <a:ext uri="{FF2B5EF4-FFF2-40B4-BE49-F238E27FC236}">
              <a16:creationId xmlns:a16="http://schemas.microsoft.com/office/drawing/2014/main" id="{45E747FE-0A56-41F4-B4EA-1207FEFDFF59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123825</xdr:rowOff>
    </xdr:to>
    <xdr:sp macro="" textlink="">
      <xdr:nvSpPr>
        <xdr:cNvPr id="16132913" name="Text Box 36">
          <a:extLst>
            <a:ext uri="{FF2B5EF4-FFF2-40B4-BE49-F238E27FC236}">
              <a16:creationId xmlns:a16="http://schemas.microsoft.com/office/drawing/2014/main" id="{FC6DD489-9E41-4B3F-8220-257E1C900F74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123825</xdr:rowOff>
    </xdr:to>
    <xdr:sp macro="" textlink="">
      <xdr:nvSpPr>
        <xdr:cNvPr id="16132914" name="Text Box 35">
          <a:extLst>
            <a:ext uri="{FF2B5EF4-FFF2-40B4-BE49-F238E27FC236}">
              <a16:creationId xmlns:a16="http://schemas.microsoft.com/office/drawing/2014/main" id="{516BB00E-C3FF-410C-9BB2-5447A0B1887D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123825</xdr:rowOff>
    </xdr:to>
    <xdr:sp macro="" textlink="">
      <xdr:nvSpPr>
        <xdr:cNvPr id="16132915" name="Text Box 36">
          <a:extLst>
            <a:ext uri="{FF2B5EF4-FFF2-40B4-BE49-F238E27FC236}">
              <a16:creationId xmlns:a16="http://schemas.microsoft.com/office/drawing/2014/main" id="{CD2843DF-AC17-409E-893C-E5F6BEFAB7FA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123825</xdr:rowOff>
    </xdr:to>
    <xdr:sp macro="" textlink="">
      <xdr:nvSpPr>
        <xdr:cNvPr id="16132916" name="Text Box 35">
          <a:extLst>
            <a:ext uri="{FF2B5EF4-FFF2-40B4-BE49-F238E27FC236}">
              <a16:creationId xmlns:a16="http://schemas.microsoft.com/office/drawing/2014/main" id="{B1A73CDD-822D-479B-A4FD-F38E52C04DFC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123825</xdr:rowOff>
    </xdr:to>
    <xdr:sp macro="" textlink="">
      <xdr:nvSpPr>
        <xdr:cNvPr id="16132917" name="Text Box 36">
          <a:extLst>
            <a:ext uri="{FF2B5EF4-FFF2-40B4-BE49-F238E27FC236}">
              <a16:creationId xmlns:a16="http://schemas.microsoft.com/office/drawing/2014/main" id="{F27B9367-99A5-4D63-B92E-C8F91E64F846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123825</xdr:rowOff>
    </xdr:to>
    <xdr:sp macro="" textlink="">
      <xdr:nvSpPr>
        <xdr:cNvPr id="16132918" name="Text Box 35">
          <a:extLst>
            <a:ext uri="{FF2B5EF4-FFF2-40B4-BE49-F238E27FC236}">
              <a16:creationId xmlns:a16="http://schemas.microsoft.com/office/drawing/2014/main" id="{EDBDA5E0-76B1-4A98-9692-D22B278D51D4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123825</xdr:rowOff>
    </xdr:to>
    <xdr:sp macro="" textlink="">
      <xdr:nvSpPr>
        <xdr:cNvPr id="16132919" name="Text Box 36">
          <a:extLst>
            <a:ext uri="{FF2B5EF4-FFF2-40B4-BE49-F238E27FC236}">
              <a16:creationId xmlns:a16="http://schemas.microsoft.com/office/drawing/2014/main" id="{049A8ADC-1FCB-40BC-873B-DC9BB60A3612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85725</xdr:rowOff>
    </xdr:to>
    <xdr:sp macro="" textlink="">
      <xdr:nvSpPr>
        <xdr:cNvPr id="16132920" name="Text Box 35">
          <a:extLst>
            <a:ext uri="{FF2B5EF4-FFF2-40B4-BE49-F238E27FC236}">
              <a16:creationId xmlns:a16="http://schemas.microsoft.com/office/drawing/2014/main" id="{B1B56E26-AC1C-47A9-8664-C05E1F82BD6F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85725</xdr:rowOff>
    </xdr:to>
    <xdr:sp macro="" textlink="">
      <xdr:nvSpPr>
        <xdr:cNvPr id="16132921" name="Text Box 36">
          <a:extLst>
            <a:ext uri="{FF2B5EF4-FFF2-40B4-BE49-F238E27FC236}">
              <a16:creationId xmlns:a16="http://schemas.microsoft.com/office/drawing/2014/main" id="{9C8BBBF3-21A5-40AD-B945-027D2AF4B527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85725</xdr:rowOff>
    </xdr:to>
    <xdr:sp macro="" textlink="">
      <xdr:nvSpPr>
        <xdr:cNvPr id="16132922" name="Text Box 35">
          <a:extLst>
            <a:ext uri="{FF2B5EF4-FFF2-40B4-BE49-F238E27FC236}">
              <a16:creationId xmlns:a16="http://schemas.microsoft.com/office/drawing/2014/main" id="{F4D5DE00-410A-43EE-8F46-18F45C3485D7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85725</xdr:rowOff>
    </xdr:to>
    <xdr:sp macro="" textlink="">
      <xdr:nvSpPr>
        <xdr:cNvPr id="16132923" name="Text Box 36">
          <a:extLst>
            <a:ext uri="{FF2B5EF4-FFF2-40B4-BE49-F238E27FC236}">
              <a16:creationId xmlns:a16="http://schemas.microsoft.com/office/drawing/2014/main" id="{F9E55C2B-8ABC-4DC8-A3AD-EBD5649A26BC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152400</xdr:rowOff>
    </xdr:to>
    <xdr:sp macro="" textlink="">
      <xdr:nvSpPr>
        <xdr:cNvPr id="16132924" name="Text Box 35">
          <a:extLst>
            <a:ext uri="{FF2B5EF4-FFF2-40B4-BE49-F238E27FC236}">
              <a16:creationId xmlns:a16="http://schemas.microsoft.com/office/drawing/2014/main" id="{8FF587EC-BDD9-439E-AD6B-ACA338210BB2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152400</xdr:rowOff>
    </xdr:to>
    <xdr:sp macro="" textlink="">
      <xdr:nvSpPr>
        <xdr:cNvPr id="16132925" name="Text Box 36">
          <a:extLst>
            <a:ext uri="{FF2B5EF4-FFF2-40B4-BE49-F238E27FC236}">
              <a16:creationId xmlns:a16="http://schemas.microsoft.com/office/drawing/2014/main" id="{9F7D4198-43E0-428E-918F-49014637758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152400</xdr:rowOff>
    </xdr:to>
    <xdr:sp macro="" textlink="">
      <xdr:nvSpPr>
        <xdr:cNvPr id="16132926" name="Text Box 35">
          <a:extLst>
            <a:ext uri="{FF2B5EF4-FFF2-40B4-BE49-F238E27FC236}">
              <a16:creationId xmlns:a16="http://schemas.microsoft.com/office/drawing/2014/main" id="{0B689F72-AEB9-461F-90EE-05F13556569E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152400</xdr:rowOff>
    </xdr:to>
    <xdr:sp macro="" textlink="">
      <xdr:nvSpPr>
        <xdr:cNvPr id="16132927" name="Text Box 36">
          <a:extLst>
            <a:ext uri="{FF2B5EF4-FFF2-40B4-BE49-F238E27FC236}">
              <a16:creationId xmlns:a16="http://schemas.microsoft.com/office/drawing/2014/main" id="{D553E7F9-603D-4962-BC34-8687F92D1FBD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152400</xdr:rowOff>
    </xdr:to>
    <xdr:sp macro="" textlink="">
      <xdr:nvSpPr>
        <xdr:cNvPr id="16132928" name="Text Box 35">
          <a:extLst>
            <a:ext uri="{FF2B5EF4-FFF2-40B4-BE49-F238E27FC236}">
              <a16:creationId xmlns:a16="http://schemas.microsoft.com/office/drawing/2014/main" id="{513B46C9-C8B6-4911-8324-C8AEC51D4F02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152400</xdr:rowOff>
    </xdr:to>
    <xdr:sp macro="" textlink="">
      <xdr:nvSpPr>
        <xdr:cNvPr id="16132929" name="Text Box 36">
          <a:extLst>
            <a:ext uri="{FF2B5EF4-FFF2-40B4-BE49-F238E27FC236}">
              <a16:creationId xmlns:a16="http://schemas.microsoft.com/office/drawing/2014/main" id="{2B7FFF20-9841-41BA-A057-94A563C4B7C4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152400</xdr:rowOff>
    </xdr:to>
    <xdr:sp macro="" textlink="">
      <xdr:nvSpPr>
        <xdr:cNvPr id="16132930" name="Text Box 35">
          <a:extLst>
            <a:ext uri="{FF2B5EF4-FFF2-40B4-BE49-F238E27FC236}">
              <a16:creationId xmlns:a16="http://schemas.microsoft.com/office/drawing/2014/main" id="{BCBDA30E-AFCA-4C04-8125-84BC87249CED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152400</xdr:rowOff>
    </xdr:to>
    <xdr:sp macro="" textlink="">
      <xdr:nvSpPr>
        <xdr:cNvPr id="16132931" name="Text Box 36">
          <a:extLst>
            <a:ext uri="{FF2B5EF4-FFF2-40B4-BE49-F238E27FC236}">
              <a16:creationId xmlns:a16="http://schemas.microsoft.com/office/drawing/2014/main" id="{DEE1769F-CDE2-4EAD-8A46-298188D99D8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152400</xdr:rowOff>
    </xdr:to>
    <xdr:sp macro="" textlink="">
      <xdr:nvSpPr>
        <xdr:cNvPr id="16132932" name="Text Box 35">
          <a:extLst>
            <a:ext uri="{FF2B5EF4-FFF2-40B4-BE49-F238E27FC236}">
              <a16:creationId xmlns:a16="http://schemas.microsoft.com/office/drawing/2014/main" id="{BD76ACFD-CC52-4729-A6E3-4C3EA3DD5501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152400</xdr:rowOff>
    </xdr:to>
    <xdr:sp macro="" textlink="">
      <xdr:nvSpPr>
        <xdr:cNvPr id="16132933" name="Text Box 36">
          <a:extLst>
            <a:ext uri="{FF2B5EF4-FFF2-40B4-BE49-F238E27FC236}">
              <a16:creationId xmlns:a16="http://schemas.microsoft.com/office/drawing/2014/main" id="{BC307854-D9D8-41F1-8872-300ACB78D10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152400</xdr:rowOff>
    </xdr:to>
    <xdr:sp macro="" textlink="">
      <xdr:nvSpPr>
        <xdr:cNvPr id="16132934" name="Text Box 35">
          <a:extLst>
            <a:ext uri="{FF2B5EF4-FFF2-40B4-BE49-F238E27FC236}">
              <a16:creationId xmlns:a16="http://schemas.microsoft.com/office/drawing/2014/main" id="{C5622913-B549-43EC-987E-9DFF86C170BC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152400</xdr:rowOff>
    </xdr:to>
    <xdr:sp macro="" textlink="">
      <xdr:nvSpPr>
        <xdr:cNvPr id="16132935" name="Text Box 36">
          <a:extLst>
            <a:ext uri="{FF2B5EF4-FFF2-40B4-BE49-F238E27FC236}">
              <a16:creationId xmlns:a16="http://schemas.microsoft.com/office/drawing/2014/main" id="{3441F022-8DE0-41CD-B322-B1B5203186E9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36" name="Text Box 35">
          <a:extLst>
            <a:ext uri="{FF2B5EF4-FFF2-40B4-BE49-F238E27FC236}">
              <a16:creationId xmlns:a16="http://schemas.microsoft.com/office/drawing/2014/main" id="{E7C5E889-20B3-44C9-A25D-58466A46AB6B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37" name="Text Box 36">
          <a:extLst>
            <a:ext uri="{FF2B5EF4-FFF2-40B4-BE49-F238E27FC236}">
              <a16:creationId xmlns:a16="http://schemas.microsoft.com/office/drawing/2014/main" id="{17D4F50F-1876-4E46-B62A-2386F4DFDD12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38" name="Text Box 35">
          <a:extLst>
            <a:ext uri="{FF2B5EF4-FFF2-40B4-BE49-F238E27FC236}">
              <a16:creationId xmlns:a16="http://schemas.microsoft.com/office/drawing/2014/main" id="{0BE8F0C2-751A-43A4-A273-37AD424ECDE9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39" name="Text Box 36">
          <a:extLst>
            <a:ext uri="{FF2B5EF4-FFF2-40B4-BE49-F238E27FC236}">
              <a16:creationId xmlns:a16="http://schemas.microsoft.com/office/drawing/2014/main" id="{FB3094A2-0B6E-4BF1-9C60-912DE74CD066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57150</xdr:rowOff>
    </xdr:to>
    <xdr:sp macro="" textlink="">
      <xdr:nvSpPr>
        <xdr:cNvPr id="16132940" name="Text Box 35">
          <a:extLst>
            <a:ext uri="{FF2B5EF4-FFF2-40B4-BE49-F238E27FC236}">
              <a16:creationId xmlns:a16="http://schemas.microsoft.com/office/drawing/2014/main" id="{525D31A2-5A04-473C-9712-88AC342A8A26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57150</xdr:rowOff>
    </xdr:to>
    <xdr:sp macro="" textlink="">
      <xdr:nvSpPr>
        <xdr:cNvPr id="16132941" name="Text Box 36">
          <a:extLst>
            <a:ext uri="{FF2B5EF4-FFF2-40B4-BE49-F238E27FC236}">
              <a16:creationId xmlns:a16="http://schemas.microsoft.com/office/drawing/2014/main" id="{91CD1734-92AD-41D8-9ABA-181A354E594D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57150</xdr:rowOff>
    </xdr:to>
    <xdr:sp macro="" textlink="">
      <xdr:nvSpPr>
        <xdr:cNvPr id="16132942" name="Text Box 35">
          <a:extLst>
            <a:ext uri="{FF2B5EF4-FFF2-40B4-BE49-F238E27FC236}">
              <a16:creationId xmlns:a16="http://schemas.microsoft.com/office/drawing/2014/main" id="{269A774B-556D-453B-8705-8A96C6005222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57150</xdr:rowOff>
    </xdr:to>
    <xdr:sp macro="" textlink="">
      <xdr:nvSpPr>
        <xdr:cNvPr id="16132943" name="Text Box 36">
          <a:extLst>
            <a:ext uri="{FF2B5EF4-FFF2-40B4-BE49-F238E27FC236}">
              <a16:creationId xmlns:a16="http://schemas.microsoft.com/office/drawing/2014/main" id="{EAFD3430-16C1-4CEA-924B-898E1A9B05D4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44" name="Text Box 35">
          <a:extLst>
            <a:ext uri="{FF2B5EF4-FFF2-40B4-BE49-F238E27FC236}">
              <a16:creationId xmlns:a16="http://schemas.microsoft.com/office/drawing/2014/main" id="{2C5AB4E1-A72D-4119-9946-7E80A61536D6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45" name="Text Box 36">
          <a:extLst>
            <a:ext uri="{FF2B5EF4-FFF2-40B4-BE49-F238E27FC236}">
              <a16:creationId xmlns:a16="http://schemas.microsoft.com/office/drawing/2014/main" id="{00E15B50-4F62-45D9-9698-DE288499EC44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46" name="Text Box 35">
          <a:extLst>
            <a:ext uri="{FF2B5EF4-FFF2-40B4-BE49-F238E27FC236}">
              <a16:creationId xmlns:a16="http://schemas.microsoft.com/office/drawing/2014/main" id="{A4B185B3-78DE-4487-BF99-6AFF15899AB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47" name="Text Box 36">
          <a:extLst>
            <a:ext uri="{FF2B5EF4-FFF2-40B4-BE49-F238E27FC236}">
              <a16:creationId xmlns:a16="http://schemas.microsoft.com/office/drawing/2014/main" id="{DE9D6AD5-81DF-4CA2-BC3F-7A2FA4C4DC18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48" name="Text Box 35">
          <a:extLst>
            <a:ext uri="{FF2B5EF4-FFF2-40B4-BE49-F238E27FC236}">
              <a16:creationId xmlns:a16="http://schemas.microsoft.com/office/drawing/2014/main" id="{88ABA241-B3B4-4B79-828B-ED80FDA94D04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49" name="Text Box 36">
          <a:extLst>
            <a:ext uri="{FF2B5EF4-FFF2-40B4-BE49-F238E27FC236}">
              <a16:creationId xmlns:a16="http://schemas.microsoft.com/office/drawing/2014/main" id="{75B1E526-1CE6-466C-B1D1-03133FE44FE5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50" name="Text Box 35">
          <a:extLst>
            <a:ext uri="{FF2B5EF4-FFF2-40B4-BE49-F238E27FC236}">
              <a16:creationId xmlns:a16="http://schemas.microsoft.com/office/drawing/2014/main" id="{4436FD4F-FFDF-4018-BDB4-0F7F604CB786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51" name="Text Box 36">
          <a:extLst>
            <a:ext uri="{FF2B5EF4-FFF2-40B4-BE49-F238E27FC236}">
              <a16:creationId xmlns:a16="http://schemas.microsoft.com/office/drawing/2014/main" id="{EB366A7B-29FA-4E9D-93C6-8468C724491D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52" name="Text Box 35">
          <a:extLst>
            <a:ext uri="{FF2B5EF4-FFF2-40B4-BE49-F238E27FC236}">
              <a16:creationId xmlns:a16="http://schemas.microsoft.com/office/drawing/2014/main" id="{60343A09-AD56-4877-92F2-9E99493D6DB2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53" name="Text Box 36">
          <a:extLst>
            <a:ext uri="{FF2B5EF4-FFF2-40B4-BE49-F238E27FC236}">
              <a16:creationId xmlns:a16="http://schemas.microsoft.com/office/drawing/2014/main" id="{A17C892D-DBA9-41D5-A573-DFCCB070ECC4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54" name="Text Box 35">
          <a:extLst>
            <a:ext uri="{FF2B5EF4-FFF2-40B4-BE49-F238E27FC236}">
              <a16:creationId xmlns:a16="http://schemas.microsoft.com/office/drawing/2014/main" id="{28276C07-07FD-4AA4-9048-E173FE8415AB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55" name="Text Box 36">
          <a:extLst>
            <a:ext uri="{FF2B5EF4-FFF2-40B4-BE49-F238E27FC236}">
              <a16:creationId xmlns:a16="http://schemas.microsoft.com/office/drawing/2014/main" id="{F5246E70-F366-4082-BFD4-5B6EAC358DB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56" name="Text Box 35">
          <a:extLst>
            <a:ext uri="{FF2B5EF4-FFF2-40B4-BE49-F238E27FC236}">
              <a16:creationId xmlns:a16="http://schemas.microsoft.com/office/drawing/2014/main" id="{CF9A3451-7F44-480A-AC04-4AE37D7F688F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57" name="Text Box 36">
          <a:extLst>
            <a:ext uri="{FF2B5EF4-FFF2-40B4-BE49-F238E27FC236}">
              <a16:creationId xmlns:a16="http://schemas.microsoft.com/office/drawing/2014/main" id="{61342325-86C2-45AE-AC65-EE2321F1968E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58" name="Text Box 35">
          <a:extLst>
            <a:ext uri="{FF2B5EF4-FFF2-40B4-BE49-F238E27FC236}">
              <a16:creationId xmlns:a16="http://schemas.microsoft.com/office/drawing/2014/main" id="{3F80F1ED-9A28-4727-B045-2C2A28B7E271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59" name="Text Box 36">
          <a:extLst>
            <a:ext uri="{FF2B5EF4-FFF2-40B4-BE49-F238E27FC236}">
              <a16:creationId xmlns:a16="http://schemas.microsoft.com/office/drawing/2014/main" id="{3A47BC04-0AC6-42B3-AC38-AE0F024B62C7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123825</xdr:rowOff>
    </xdr:to>
    <xdr:sp macro="" textlink="">
      <xdr:nvSpPr>
        <xdr:cNvPr id="16132960" name="Text Box 35">
          <a:extLst>
            <a:ext uri="{FF2B5EF4-FFF2-40B4-BE49-F238E27FC236}">
              <a16:creationId xmlns:a16="http://schemas.microsoft.com/office/drawing/2014/main" id="{1BE34D62-0F41-4ECE-8CCE-42F94C890B66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123825</xdr:rowOff>
    </xdr:to>
    <xdr:sp macro="" textlink="">
      <xdr:nvSpPr>
        <xdr:cNvPr id="16132961" name="Text Box 36">
          <a:extLst>
            <a:ext uri="{FF2B5EF4-FFF2-40B4-BE49-F238E27FC236}">
              <a16:creationId xmlns:a16="http://schemas.microsoft.com/office/drawing/2014/main" id="{4D983B1B-E9A3-42D4-82B3-FFBB7572C6D9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123825</xdr:rowOff>
    </xdr:to>
    <xdr:sp macro="" textlink="">
      <xdr:nvSpPr>
        <xdr:cNvPr id="16132962" name="Text Box 35">
          <a:extLst>
            <a:ext uri="{FF2B5EF4-FFF2-40B4-BE49-F238E27FC236}">
              <a16:creationId xmlns:a16="http://schemas.microsoft.com/office/drawing/2014/main" id="{8A18D7AE-6901-409E-A3C7-1E6A058EC68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123825</xdr:rowOff>
    </xdr:to>
    <xdr:sp macro="" textlink="">
      <xdr:nvSpPr>
        <xdr:cNvPr id="16132963" name="Text Box 36">
          <a:extLst>
            <a:ext uri="{FF2B5EF4-FFF2-40B4-BE49-F238E27FC236}">
              <a16:creationId xmlns:a16="http://schemas.microsoft.com/office/drawing/2014/main" id="{E587C54B-A0D5-4E32-B894-DE97475733E4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64" name="Text Box 35">
          <a:extLst>
            <a:ext uri="{FF2B5EF4-FFF2-40B4-BE49-F238E27FC236}">
              <a16:creationId xmlns:a16="http://schemas.microsoft.com/office/drawing/2014/main" id="{AF8A1C5B-B111-4E12-9639-5E72C02388EF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65" name="Text Box 36">
          <a:extLst>
            <a:ext uri="{FF2B5EF4-FFF2-40B4-BE49-F238E27FC236}">
              <a16:creationId xmlns:a16="http://schemas.microsoft.com/office/drawing/2014/main" id="{595DF293-ABC3-4985-A93F-411B689D8B98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66" name="Text Box 35">
          <a:extLst>
            <a:ext uri="{FF2B5EF4-FFF2-40B4-BE49-F238E27FC236}">
              <a16:creationId xmlns:a16="http://schemas.microsoft.com/office/drawing/2014/main" id="{30A3D9A9-1ABB-44E6-8375-2B3B3CDDF4C0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19</xdr:row>
      <xdr:rowOff>0</xdr:rowOff>
    </xdr:from>
    <xdr:to>
      <xdr:col>1</xdr:col>
      <xdr:colOff>161925</xdr:colOff>
      <xdr:row>20</xdr:row>
      <xdr:rowOff>114300</xdr:rowOff>
    </xdr:to>
    <xdr:sp macro="" textlink="">
      <xdr:nvSpPr>
        <xdr:cNvPr id="16132967" name="Text Box 36">
          <a:extLst>
            <a:ext uri="{FF2B5EF4-FFF2-40B4-BE49-F238E27FC236}">
              <a16:creationId xmlns:a16="http://schemas.microsoft.com/office/drawing/2014/main" id="{96BA6D2A-5BEC-470A-BEA8-EA7C3742D44D}"/>
            </a:ext>
          </a:extLst>
        </xdr:cNvPr>
        <xdr:cNvSpPr txBox="1">
          <a:spLocks noChangeArrowheads="1"/>
        </xdr:cNvSpPr>
      </xdr:nvSpPr>
      <xdr:spPr bwMode="auto">
        <a:xfrm>
          <a:off x="1581150" y="4514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19050</xdr:rowOff>
    </xdr:to>
    <xdr:sp macro="" textlink="">
      <xdr:nvSpPr>
        <xdr:cNvPr id="16135680" name="Text Box 17">
          <a:extLst>
            <a:ext uri="{FF2B5EF4-FFF2-40B4-BE49-F238E27FC236}">
              <a16:creationId xmlns:a16="http://schemas.microsoft.com/office/drawing/2014/main" id="{895FC3E1-122C-483A-BB7C-210BF61E3099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19050</xdr:rowOff>
    </xdr:to>
    <xdr:sp macro="" textlink="">
      <xdr:nvSpPr>
        <xdr:cNvPr id="16135681" name="Text Box 18">
          <a:extLst>
            <a:ext uri="{FF2B5EF4-FFF2-40B4-BE49-F238E27FC236}">
              <a16:creationId xmlns:a16="http://schemas.microsoft.com/office/drawing/2014/main" id="{D4A6A50C-400A-4B0E-B87C-BAF6B5E3B289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19050</xdr:rowOff>
    </xdr:to>
    <xdr:sp macro="" textlink="">
      <xdr:nvSpPr>
        <xdr:cNvPr id="16135682" name="Text Box 19">
          <a:extLst>
            <a:ext uri="{FF2B5EF4-FFF2-40B4-BE49-F238E27FC236}">
              <a16:creationId xmlns:a16="http://schemas.microsoft.com/office/drawing/2014/main" id="{9FD6FFA2-8B10-4820-B5AA-33E067838C13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19050</xdr:rowOff>
    </xdr:to>
    <xdr:sp macro="" textlink="">
      <xdr:nvSpPr>
        <xdr:cNvPr id="16135683" name="Text Box 16">
          <a:extLst>
            <a:ext uri="{FF2B5EF4-FFF2-40B4-BE49-F238E27FC236}">
              <a16:creationId xmlns:a16="http://schemas.microsoft.com/office/drawing/2014/main" id="{AB6124AC-D220-4518-AC09-A2EE0A615111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19050</xdr:rowOff>
    </xdr:to>
    <xdr:sp macro="" textlink="">
      <xdr:nvSpPr>
        <xdr:cNvPr id="16135684" name="Text Box 17">
          <a:extLst>
            <a:ext uri="{FF2B5EF4-FFF2-40B4-BE49-F238E27FC236}">
              <a16:creationId xmlns:a16="http://schemas.microsoft.com/office/drawing/2014/main" id="{6579C8B8-3334-4965-BB3B-850E2D1B77E5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19050</xdr:rowOff>
    </xdr:to>
    <xdr:sp macro="" textlink="">
      <xdr:nvSpPr>
        <xdr:cNvPr id="16135685" name="Text Box 18">
          <a:extLst>
            <a:ext uri="{FF2B5EF4-FFF2-40B4-BE49-F238E27FC236}">
              <a16:creationId xmlns:a16="http://schemas.microsoft.com/office/drawing/2014/main" id="{80B16A49-46CE-432D-81D3-CCD68F10F6DD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19050</xdr:rowOff>
    </xdr:to>
    <xdr:sp macro="" textlink="">
      <xdr:nvSpPr>
        <xdr:cNvPr id="16135686" name="Text Box 19">
          <a:extLst>
            <a:ext uri="{FF2B5EF4-FFF2-40B4-BE49-F238E27FC236}">
              <a16:creationId xmlns:a16="http://schemas.microsoft.com/office/drawing/2014/main" id="{2D98FC9B-AA59-455A-9AEC-1916C4D4A99A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19050</xdr:rowOff>
    </xdr:to>
    <xdr:sp macro="" textlink="">
      <xdr:nvSpPr>
        <xdr:cNvPr id="16135687" name="Text Box 21">
          <a:extLst>
            <a:ext uri="{FF2B5EF4-FFF2-40B4-BE49-F238E27FC236}">
              <a16:creationId xmlns:a16="http://schemas.microsoft.com/office/drawing/2014/main" id="{52A6B8DF-3BFE-4B94-90E9-A5139C0C1F65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19050</xdr:rowOff>
    </xdr:to>
    <xdr:sp macro="" textlink="">
      <xdr:nvSpPr>
        <xdr:cNvPr id="16135688" name="Text Box 22">
          <a:extLst>
            <a:ext uri="{FF2B5EF4-FFF2-40B4-BE49-F238E27FC236}">
              <a16:creationId xmlns:a16="http://schemas.microsoft.com/office/drawing/2014/main" id="{95202784-9446-45EA-871F-EE5BCE2F71DE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19050</xdr:rowOff>
    </xdr:to>
    <xdr:sp macro="" textlink="">
      <xdr:nvSpPr>
        <xdr:cNvPr id="16135689" name="Text Box 23">
          <a:extLst>
            <a:ext uri="{FF2B5EF4-FFF2-40B4-BE49-F238E27FC236}">
              <a16:creationId xmlns:a16="http://schemas.microsoft.com/office/drawing/2014/main" id="{F867E8CB-D016-4DD8-B6EF-E230C01E8BC4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19050</xdr:rowOff>
    </xdr:to>
    <xdr:sp macro="" textlink="">
      <xdr:nvSpPr>
        <xdr:cNvPr id="16135690" name="Text Box 24">
          <a:extLst>
            <a:ext uri="{FF2B5EF4-FFF2-40B4-BE49-F238E27FC236}">
              <a16:creationId xmlns:a16="http://schemas.microsoft.com/office/drawing/2014/main" id="{DB508EDC-6D76-4718-A3AA-5940667D5622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19050</xdr:rowOff>
    </xdr:to>
    <xdr:sp macro="" textlink="">
      <xdr:nvSpPr>
        <xdr:cNvPr id="16135691" name="Text Box 25">
          <a:extLst>
            <a:ext uri="{FF2B5EF4-FFF2-40B4-BE49-F238E27FC236}">
              <a16:creationId xmlns:a16="http://schemas.microsoft.com/office/drawing/2014/main" id="{05912089-0B79-4BE4-9F42-F67C17696357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13</xdr:row>
      <xdr:rowOff>190500</xdr:rowOff>
    </xdr:to>
    <xdr:sp macro="" textlink="">
      <xdr:nvSpPr>
        <xdr:cNvPr id="16135692" name="Text Box 17">
          <a:extLst>
            <a:ext uri="{FF2B5EF4-FFF2-40B4-BE49-F238E27FC236}">
              <a16:creationId xmlns:a16="http://schemas.microsoft.com/office/drawing/2014/main" id="{C022FFF4-0230-4938-9643-E851A59F65A7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15</xdr:row>
      <xdr:rowOff>28575</xdr:rowOff>
    </xdr:to>
    <xdr:sp macro="" textlink="">
      <xdr:nvSpPr>
        <xdr:cNvPr id="16135693" name="Text Box 18">
          <a:extLst>
            <a:ext uri="{FF2B5EF4-FFF2-40B4-BE49-F238E27FC236}">
              <a16:creationId xmlns:a16="http://schemas.microsoft.com/office/drawing/2014/main" id="{80A3C321-3A85-4FE9-9EEE-890492613F7B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13</xdr:row>
      <xdr:rowOff>190500</xdr:rowOff>
    </xdr:to>
    <xdr:sp macro="" textlink="">
      <xdr:nvSpPr>
        <xdr:cNvPr id="16135694" name="Text Box 19">
          <a:extLst>
            <a:ext uri="{FF2B5EF4-FFF2-40B4-BE49-F238E27FC236}">
              <a16:creationId xmlns:a16="http://schemas.microsoft.com/office/drawing/2014/main" id="{4B86586D-40DD-4B2F-B675-F784C04AECB9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13</xdr:row>
      <xdr:rowOff>190500</xdr:rowOff>
    </xdr:to>
    <xdr:sp macro="" textlink="">
      <xdr:nvSpPr>
        <xdr:cNvPr id="16135695" name="Text Box 21">
          <a:extLst>
            <a:ext uri="{FF2B5EF4-FFF2-40B4-BE49-F238E27FC236}">
              <a16:creationId xmlns:a16="http://schemas.microsoft.com/office/drawing/2014/main" id="{2588FD7F-9802-4AD9-90BB-214439E8D964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15</xdr:row>
      <xdr:rowOff>28575</xdr:rowOff>
    </xdr:to>
    <xdr:sp macro="" textlink="">
      <xdr:nvSpPr>
        <xdr:cNvPr id="16135696" name="Text Box 35">
          <a:extLst>
            <a:ext uri="{FF2B5EF4-FFF2-40B4-BE49-F238E27FC236}">
              <a16:creationId xmlns:a16="http://schemas.microsoft.com/office/drawing/2014/main" id="{42D9C01B-CA17-4AFA-AFCE-8B6C705E75A4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13</xdr:row>
      <xdr:rowOff>190500</xdr:rowOff>
    </xdr:to>
    <xdr:sp macro="" textlink="">
      <xdr:nvSpPr>
        <xdr:cNvPr id="16135697" name="Text Box 36">
          <a:extLst>
            <a:ext uri="{FF2B5EF4-FFF2-40B4-BE49-F238E27FC236}">
              <a16:creationId xmlns:a16="http://schemas.microsoft.com/office/drawing/2014/main" id="{389A2965-3CDB-463F-ADD1-EAA7DC35423E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76200</xdr:rowOff>
    </xdr:to>
    <xdr:sp macro="" textlink="">
      <xdr:nvSpPr>
        <xdr:cNvPr id="16135698" name="Text Box 16">
          <a:extLst>
            <a:ext uri="{FF2B5EF4-FFF2-40B4-BE49-F238E27FC236}">
              <a16:creationId xmlns:a16="http://schemas.microsoft.com/office/drawing/2014/main" id="{16508AC8-38FD-47BC-94EA-493B27BEE795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76200</xdr:rowOff>
    </xdr:to>
    <xdr:sp macro="" textlink="">
      <xdr:nvSpPr>
        <xdr:cNvPr id="16135699" name="Text Box 17">
          <a:extLst>
            <a:ext uri="{FF2B5EF4-FFF2-40B4-BE49-F238E27FC236}">
              <a16:creationId xmlns:a16="http://schemas.microsoft.com/office/drawing/2014/main" id="{F7921E46-8F2C-4B6D-B00E-317CDC56940E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76200</xdr:rowOff>
    </xdr:to>
    <xdr:sp macro="" textlink="">
      <xdr:nvSpPr>
        <xdr:cNvPr id="16135700" name="Text Box 18">
          <a:extLst>
            <a:ext uri="{FF2B5EF4-FFF2-40B4-BE49-F238E27FC236}">
              <a16:creationId xmlns:a16="http://schemas.microsoft.com/office/drawing/2014/main" id="{C8ABCD32-CFEE-44B5-A4CA-4C943D13FB0D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76200</xdr:rowOff>
    </xdr:to>
    <xdr:sp macro="" textlink="">
      <xdr:nvSpPr>
        <xdr:cNvPr id="16135701" name="Text Box 19">
          <a:extLst>
            <a:ext uri="{FF2B5EF4-FFF2-40B4-BE49-F238E27FC236}">
              <a16:creationId xmlns:a16="http://schemas.microsoft.com/office/drawing/2014/main" id="{A70FCB92-891B-4DE8-9298-E3E46AEE4564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76200</xdr:rowOff>
    </xdr:to>
    <xdr:sp macro="" textlink="">
      <xdr:nvSpPr>
        <xdr:cNvPr id="16135702" name="Text Box 21">
          <a:extLst>
            <a:ext uri="{FF2B5EF4-FFF2-40B4-BE49-F238E27FC236}">
              <a16:creationId xmlns:a16="http://schemas.microsoft.com/office/drawing/2014/main" id="{982CCEE1-B312-4476-A024-610F748D12D3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76200</xdr:rowOff>
    </xdr:to>
    <xdr:sp macro="" textlink="">
      <xdr:nvSpPr>
        <xdr:cNvPr id="16135703" name="Text Box 35">
          <a:extLst>
            <a:ext uri="{FF2B5EF4-FFF2-40B4-BE49-F238E27FC236}">
              <a16:creationId xmlns:a16="http://schemas.microsoft.com/office/drawing/2014/main" id="{BC0A3D97-DBFD-4F95-A68D-B0C2B3B15C28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76200</xdr:rowOff>
    </xdr:to>
    <xdr:sp macro="" textlink="">
      <xdr:nvSpPr>
        <xdr:cNvPr id="16135704" name="Text Box 36">
          <a:extLst>
            <a:ext uri="{FF2B5EF4-FFF2-40B4-BE49-F238E27FC236}">
              <a16:creationId xmlns:a16="http://schemas.microsoft.com/office/drawing/2014/main" id="{8D2F260C-5D9F-40CD-890D-025B4C7C8016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76200</xdr:rowOff>
    </xdr:to>
    <xdr:sp macro="" textlink="">
      <xdr:nvSpPr>
        <xdr:cNvPr id="16135705" name="Text Box 16">
          <a:extLst>
            <a:ext uri="{FF2B5EF4-FFF2-40B4-BE49-F238E27FC236}">
              <a16:creationId xmlns:a16="http://schemas.microsoft.com/office/drawing/2014/main" id="{717AA1CF-A340-4C90-BBF2-0407726B9FC7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76200</xdr:rowOff>
    </xdr:to>
    <xdr:sp macro="" textlink="">
      <xdr:nvSpPr>
        <xdr:cNvPr id="16135706" name="Text Box 17">
          <a:extLst>
            <a:ext uri="{FF2B5EF4-FFF2-40B4-BE49-F238E27FC236}">
              <a16:creationId xmlns:a16="http://schemas.microsoft.com/office/drawing/2014/main" id="{1827F6F0-E993-4685-AE2D-35F8E162067F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76200</xdr:rowOff>
    </xdr:to>
    <xdr:sp macro="" textlink="">
      <xdr:nvSpPr>
        <xdr:cNvPr id="16135707" name="Text Box 18">
          <a:extLst>
            <a:ext uri="{FF2B5EF4-FFF2-40B4-BE49-F238E27FC236}">
              <a16:creationId xmlns:a16="http://schemas.microsoft.com/office/drawing/2014/main" id="{B4D0F8FD-5B18-4118-9D7A-A1D3C8EC4C10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76200</xdr:rowOff>
    </xdr:to>
    <xdr:sp macro="" textlink="">
      <xdr:nvSpPr>
        <xdr:cNvPr id="16135708" name="Text Box 19">
          <a:extLst>
            <a:ext uri="{FF2B5EF4-FFF2-40B4-BE49-F238E27FC236}">
              <a16:creationId xmlns:a16="http://schemas.microsoft.com/office/drawing/2014/main" id="{6298BD1A-0D81-4C07-BE06-5E9B6722A15F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76200</xdr:rowOff>
    </xdr:to>
    <xdr:sp macro="" textlink="">
      <xdr:nvSpPr>
        <xdr:cNvPr id="16135709" name="Text Box 21">
          <a:extLst>
            <a:ext uri="{FF2B5EF4-FFF2-40B4-BE49-F238E27FC236}">
              <a16:creationId xmlns:a16="http://schemas.microsoft.com/office/drawing/2014/main" id="{5F6851D3-278C-4BBB-8E61-851C94DDF871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76200</xdr:rowOff>
    </xdr:to>
    <xdr:sp macro="" textlink="">
      <xdr:nvSpPr>
        <xdr:cNvPr id="16135710" name="Text Box 35">
          <a:extLst>
            <a:ext uri="{FF2B5EF4-FFF2-40B4-BE49-F238E27FC236}">
              <a16:creationId xmlns:a16="http://schemas.microsoft.com/office/drawing/2014/main" id="{4C1C2C1F-B3B7-44E9-85E0-7B883EA0470A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76200</xdr:rowOff>
    </xdr:to>
    <xdr:sp macro="" textlink="">
      <xdr:nvSpPr>
        <xdr:cNvPr id="16135711" name="Text Box 36">
          <a:extLst>
            <a:ext uri="{FF2B5EF4-FFF2-40B4-BE49-F238E27FC236}">
              <a16:creationId xmlns:a16="http://schemas.microsoft.com/office/drawing/2014/main" id="{326C791D-2980-4ECA-97FC-295B879A2FEF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114300</xdr:rowOff>
    </xdr:to>
    <xdr:sp macro="" textlink="">
      <xdr:nvSpPr>
        <xdr:cNvPr id="16135712" name="Text Box 16">
          <a:extLst>
            <a:ext uri="{FF2B5EF4-FFF2-40B4-BE49-F238E27FC236}">
              <a16:creationId xmlns:a16="http://schemas.microsoft.com/office/drawing/2014/main" id="{15E0016E-F2C4-4CEE-BFC0-401F6DB7129E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114300</xdr:rowOff>
    </xdr:to>
    <xdr:sp macro="" textlink="">
      <xdr:nvSpPr>
        <xdr:cNvPr id="16135713" name="Text Box 17">
          <a:extLst>
            <a:ext uri="{FF2B5EF4-FFF2-40B4-BE49-F238E27FC236}">
              <a16:creationId xmlns:a16="http://schemas.microsoft.com/office/drawing/2014/main" id="{E9944802-2DB8-4A29-8F5D-16C11BF3F86B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114300</xdr:rowOff>
    </xdr:to>
    <xdr:sp macro="" textlink="">
      <xdr:nvSpPr>
        <xdr:cNvPr id="16135714" name="Text Box 18">
          <a:extLst>
            <a:ext uri="{FF2B5EF4-FFF2-40B4-BE49-F238E27FC236}">
              <a16:creationId xmlns:a16="http://schemas.microsoft.com/office/drawing/2014/main" id="{20EA79F9-D15C-49ED-B6B4-832955D9011F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114300</xdr:rowOff>
    </xdr:to>
    <xdr:sp macro="" textlink="">
      <xdr:nvSpPr>
        <xdr:cNvPr id="16135715" name="Text Box 19">
          <a:extLst>
            <a:ext uri="{FF2B5EF4-FFF2-40B4-BE49-F238E27FC236}">
              <a16:creationId xmlns:a16="http://schemas.microsoft.com/office/drawing/2014/main" id="{4B68E741-10A0-4E13-8325-7C90B0EA63AB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114300</xdr:rowOff>
    </xdr:to>
    <xdr:sp macro="" textlink="">
      <xdr:nvSpPr>
        <xdr:cNvPr id="16135716" name="Text Box 21">
          <a:extLst>
            <a:ext uri="{FF2B5EF4-FFF2-40B4-BE49-F238E27FC236}">
              <a16:creationId xmlns:a16="http://schemas.microsoft.com/office/drawing/2014/main" id="{F0C30EFD-EBBE-4937-9374-582F77C64A1B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114300</xdr:rowOff>
    </xdr:to>
    <xdr:sp macro="" textlink="">
      <xdr:nvSpPr>
        <xdr:cNvPr id="16135717" name="Text Box 35">
          <a:extLst>
            <a:ext uri="{FF2B5EF4-FFF2-40B4-BE49-F238E27FC236}">
              <a16:creationId xmlns:a16="http://schemas.microsoft.com/office/drawing/2014/main" id="{0456F842-A585-4441-B2D6-F5373CF14277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114300</xdr:rowOff>
    </xdr:to>
    <xdr:sp macro="" textlink="">
      <xdr:nvSpPr>
        <xdr:cNvPr id="16135718" name="Text Box 36">
          <a:extLst>
            <a:ext uri="{FF2B5EF4-FFF2-40B4-BE49-F238E27FC236}">
              <a16:creationId xmlns:a16="http://schemas.microsoft.com/office/drawing/2014/main" id="{9AE83F17-9235-4256-8DF0-8FF6C7BFDFB5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114300</xdr:rowOff>
    </xdr:to>
    <xdr:sp macro="" textlink="">
      <xdr:nvSpPr>
        <xdr:cNvPr id="16135719" name="Text Box 16">
          <a:extLst>
            <a:ext uri="{FF2B5EF4-FFF2-40B4-BE49-F238E27FC236}">
              <a16:creationId xmlns:a16="http://schemas.microsoft.com/office/drawing/2014/main" id="{E33DC7C0-A00F-4559-BB43-B89D623AA146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114300</xdr:rowOff>
    </xdr:to>
    <xdr:sp macro="" textlink="">
      <xdr:nvSpPr>
        <xdr:cNvPr id="16135720" name="Text Box 17">
          <a:extLst>
            <a:ext uri="{FF2B5EF4-FFF2-40B4-BE49-F238E27FC236}">
              <a16:creationId xmlns:a16="http://schemas.microsoft.com/office/drawing/2014/main" id="{45A8A260-BFED-4EAB-82BB-22822674A170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114300</xdr:rowOff>
    </xdr:to>
    <xdr:sp macro="" textlink="">
      <xdr:nvSpPr>
        <xdr:cNvPr id="16135721" name="Text Box 18">
          <a:extLst>
            <a:ext uri="{FF2B5EF4-FFF2-40B4-BE49-F238E27FC236}">
              <a16:creationId xmlns:a16="http://schemas.microsoft.com/office/drawing/2014/main" id="{A8814912-01B4-458B-84F8-7BB649781CED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114300</xdr:rowOff>
    </xdr:to>
    <xdr:sp macro="" textlink="">
      <xdr:nvSpPr>
        <xdr:cNvPr id="16135722" name="Text Box 19">
          <a:extLst>
            <a:ext uri="{FF2B5EF4-FFF2-40B4-BE49-F238E27FC236}">
              <a16:creationId xmlns:a16="http://schemas.microsoft.com/office/drawing/2014/main" id="{10CC0DBF-8F7E-4435-88B4-2DAC2EF8485D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114300</xdr:rowOff>
    </xdr:to>
    <xdr:sp macro="" textlink="">
      <xdr:nvSpPr>
        <xdr:cNvPr id="16135723" name="Text Box 21">
          <a:extLst>
            <a:ext uri="{FF2B5EF4-FFF2-40B4-BE49-F238E27FC236}">
              <a16:creationId xmlns:a16="http://schemas.microsoft.com/office/drawing/2014/main" id="{85E5A59E-1ADD-43E3-96ED-8773F25C7D29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114300</xdr:rowOff>
    </xdr:to>
    <xdr:sp macro="" textlink="">
      <xdr:nvSpPr>
        <xdr:cNvPr id="16135724" name="Text Box 35">
          <a:extLst>
            <a:ext uri="{FF2B5EF4-FFF2-40B4-BE49-F238E27FC236}">
              <a16:creationId xmlns:a16="http://schemas.microsoft.com/office/drawing/2014/main" id="{4BFDBAE5-E604-4C7E-AEC0-44B2BDC41403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114300</xdr:rowOff>
    </xdr:to>
    <xdr:sp macro="" textlink="">
      <xdr:nvSpPr>
        <xdr:cNvPr id="16135725" name="Text Box 36">
          <a:extLst>
            <a:ext uri="{FF2B5EF4-FFF2-40B4-BE49-F238E27FC236}">
              <a16:creationId xmlns:a16="http://schemas.microsoft.com/office/drawing/2014/main" id="{1895EF6E-85D0-4C36-82D5-6EC76497E207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76200</xdr:rowOff>
    </xdr:to>
    <xdr:sp macro="" textlink="">
      <xdr:nvSpPr>
        <xdr:cNvPr id="16135726" name="Text Box 35">
          <a:extLst>
            <a:ext uri="{FF2B5EF4-FFF2-40B4-BE49-F238E27FC236}">
              <a16:creationId xmlns:a16="http://schemas.microsoft.com/office/drawing/2014/main" id="{4AC10CA8-79AC-4EAB-B0ED-F9F474D352D5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76200</xdr:rowOff>
    </xdr:to>
    <xdr:sp macro="" textlink="">
      <xdr:nvSpPr>
        <xdr:cNvPr id="16135727" name="Text Box 36">
          <a:extLst>
            <a:ext uri="{FF2B5EF4-FFF2-40B4-BE49-F238E27FC236}">
              <a16:creationId xmlns:a16="http://schemas.microsoft.com/office/drawing/2014/main" id="{12DDB2AE-0FB1-48A5-8D92-F6FCAEAB002A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114300</xdr:rowOff>
    </xdr:to>
    <xdr:sp macro="" textlink="">
      <xdr:nvSpPr>
        <xdr:cNvPr id="16135728" name="Text Box 16">
          <a:extLst>
            <a:ext uri="{FF2B5EF4-FFF2-40B4-BE49-F238E27FC236}">
              <a16:creationId xmlns:a16="http://schemas.microsoft.com/office/drawing/2014/main" id="{45AAF7D3-B5C9-474E-8689-D684E330EBCA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114300</xdr:rowOff>
    </xdr:to>
    <xdr:sp macro="" textlink="">
      <xdr:nvSpPr>
        <xdr:cNvPr id="16135729" name="Text Box 17">
          <a:extLst>
            <a:ext uri="{FF2B5EF4-FFF2-40B4-BE49-F238E27FC236}">
              <a16:creationId xmlns:a16="http://schemas.microsoft.com/office/drawing/2014/main" id="{DC555745-F254-443D-A795-6F8E18894488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114300</xdr:rowOff>
    </xdr:to>
    <xdr:sp macro="" textlink="">
      <xdr:nvSpPr>
        <xdr:cNvPr id="16135730" name="Text Box 18">
          <a:extLst>
            <a:ext uri="{FF2B5EF4-FFF2-40B4-BE49-F238E27FC236}">
              <a16:creationId xmlns:a16="http://schemas.microsoft.com/office/drawing/2014/main" id="{9865AFE5-6E82-4B59-976E-CB82D4974FE6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114300</xdr:rowOff>
    </xdr:to>
    <xdr:sp macro="" textlink="">
      <xdr:nvSpPr>
        <xdr:cNvPr id="16135731" name="Text Box 19">
          <a:extLst>
            <a:ext uri="{FF2B5EF4-FFF2-40B4-BE49-F238E27FC236}">
              <a16:creationId xmlns:a16="http://schemas.microsoft.com/office/drawing/2014/main" id="{AA0FC5C5-84E5-4D9D-ADDF-4C518F3A649F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114300</xdr:rowOff>
    </xdr:to>
    <xdr:sp macro="" textlink="">
      <xdr:nvSpPr>
        <xdr:cNvPr id="16135732" name="Text Box 21">
          <a:extLst>
            <a:ext uri="{FF2B5EF4-FFF2-40B4-BE49-F238E27FC236}">
              <a16:creationId xmlns:a16="http://schemas.microsoft.com/office/drawing/2014/main" id="{6B2EE833-E117-4600-89ED-589BA1028653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114300</xdr:rowOff>
    </xdr:to>
    <xdr:sp macro="" textlink="">
      <xdr:nvSpPr>
        <xdr:cNvPr id="16135733" name="Text Box 35">
          <a:extLst>
            <a:ext uri="{FF2B5EF4-FFF2-40B4-BE49-F238E27FC236}">
              <a16:creationId xmlns:a16="http://schemas.microsoft.com/office/drawing/2014/main" id="{4AE21212-3EDE-4D8E-93B7-1CE9D6B300AD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9</xdr:row>
      <xdr:rowOff>114300</xdr:rowOff>
    </xdr:to>
    <xdr:sp macro="" textlink="">
      <xdr:nvSpPr>
        <xdr:cNvPr id="16135734" name="Text Box 36">
          <a:extLst>
            <a:ext uri="{FF2B5EF4-FFF2-40B4-BE49-F238E27FC236}">
              <a16:creationId xmlns:a16="http://schemas.microsoft.com/office/drawing/2014/main" id="{FBBEC365-012E-40E5-8A46-809644DBE97F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13</xdr:row>
      <xdr:rowOff>142875</xdr:rowOff>
    </xdr:to>
    <xdr:sp macro="" textlink="">
      <xdr:nvSpPr>
        <xdr:cNvPr id="16135735" name="Text Box 16">
          <a:extLst>
            <a:ext uri="{FF2B5EF4-FFF2-40B4-BE49-F238E27FC236}">
              <a16:creationId xmlns:a16="http://schemas.microsoft.com/office/drawing/2014/main" id="{B6026230-1CDD-4CAC-A03D-BA731C6B627C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13</xdr:row>
      <xdr:rowOff>142875</xdr:rowOff>
    </xdr:to>
    <xdr:sp macro="" textlink="">
      <xdr:nvSpPr>
        <xdr:cNvPr id="16135736" name="Text Box 17">
          <a:extLst>
            <a:ext uri="{FF2B5EF4-FFF2-40B4-BE49-F238E27FC236}">
              <a16:creationId xmlns:a16="http://schemas.microsoft.com/office/drawing/2014/main" id="{D8917A0E-9A7A-4C5E-BD7F-7F24FBDAE317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13</xdr:row>
      <xdr:rowOff>142875</xdr:rowOff>
    </xdr:to>
    <xdr:sp macro="" textlink="">
      <xdr:nvSpPr>
        <xdr:cNvPr id="16135737" name="Text Box 18">
          <a:extLst>
            <a:ext uri="{FF2B5EF4-FFF2-40B4-BE49-F238E27FC236}">
              <a16:creationId xmlns:a16="http://schemas.microsoft.com/office/drawing/2014/main" id="{4DD10EB2-B92E-48B9-929A-D93C2E73D5B2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13</xdr:row>
      <xdr:rowOff>142875</xdr:rowOff>
    </xdr:to>
    <xdr:sp macro="" textlink="">
      <xdr:nvSpPr>
        <xdr:cNvPr id="16135738" name="Text Box 19">
          <a:extLst>
            <a:ext uri="{FF2B5EF4-FFF2-40B4-BE49-F238E27FC236}">
              <a16:creationId xmlns:a16="http://schemas.microsoft.com/office/drawing/2014/main" id="{F40C6BBA-5ED6-405F-BD34-5CD4AB752136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13</xdr:row>
      <xdr:rowOff>142875</xdr:rowOff>
    </xdr:to>
    <xdr:sp macro="" textlink="">
      <xdr:nvSpPr>
        <xdr:cNvPr id="16135739" name="Text Box 21">
          <a:extLst>
            <a:ext uri="{FF2B5EF4-FFF2-40B4-BE49-F238E27FC236}">
              <a16:creationId xmlns:a16="http://schemas.microsoft.com/office/drawing/2014/main" id="{F4E7BD83-1804-4154-961C-8BCFBFB5D0FC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13</xdr:row>
      <xdr:rowOff>142875</xdr:rowOff>
    </xdr:to>
    <xdr:sp macro="" textlink="">
      <xdr:nvSpPr>
        <xdr:cNvPr id="16135740" name="Text Box 35">
          <a:extLst>
            <a:ext uri="{FF2B5EF4-FFF2-40B4-BE49-F238E27FC236}">
              <a16:creationId xmlns:a16="http://schemas.microsoft.com/office/drawing/2014/main" id="{506CBCE9-7A92-4E92-8F1F-7D1884933891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13</xdr:row>
      <xdr:rowOff>142875</xdr:rowOff>
    </xdr:to>
    <xdr:sp macro="" textlink="">
      <xdr:nvSpPr>
        <xdr:cNvPr id="16135741" name="Text Box 36">
          <a:extLst>
            <a:ext uri="{FF2B5EF4-FFF2-40B4-BE49-F238E27FC236}">
              <a16:creationId xmlns:a16="http://schemas.microsoft.com/office/drawing/2014/main" id="{D1D09C83-0E61-4BE8-8110-66DBBCA13D84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17</xdr:row>
      <xdr:rowOff>171450</xdr:rowOff>
    </xdr:to>
    <xdr:sp macro="" textlink="">
      <xdr:nvSpPr>
        <xdr:cNvPr id="16135742" name="Text Box 16">
          <a:extLst>
            <a:ext uri="{FF2B5EF4-FFF2-40B4-BE49-F238E27FC236}">
              <a16:creationId xmlns:a16="http://schemas.microsoft.com/office/drawing/2014/main" id="{C4C73140-347F-45EA-B891-099B410878BF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17</xdr:row>
      <xdr:rowOff>171450</xdr:rowOff>
    </xdr:to>
    <xdr:sp macro="" textlink="">
      <xdr:nvSpPr>
        <xdr:cNvPr id="16135743" name="Text Box 17">
          <a:extLst>
            <a:ext uri="{FF2B5EF4-FFF2-40B4-BE49-F238E27FC236}">
              <a16:creationId xmlns:a16="http://schemas.microsoft.com/office/drawing/2014/main" id="{1CADC320-BDCF-4E03-9D02-4BBAE391654B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17</xdr:row>
      <xdr:rowOff>171450</xdr:rowOff>
    </xdr:to>
    <xdr:sp macro="" textlink="">
      <xdr:nvSpPr>
        <xdr:cNvPr id="16135744" name="Text Box 18">
          <a:extLst>
            <a:ext uri="{FF2B5EF4-FFF2-40B4-BE49-F238E27FC236}">
              <a16:creationId xmlns:a16="http://schemas.microsoft.com/office/drawing/2014/main" id="{84BA8642-D026-4269-8C46-AFE6A13BABB3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17</xdr:row>
      <xdr:rowOff>171450</xdr:rowOff>
    </xdr:to>
    <xdr:sp macro="" textlink="">
      <xdr:nvSpPr>
        <xdr:cNvPr id="16135745" name="Text Box 19">
          <a:extLst>
            <a:ext uri="{FF2B5EF4-FFF2-40B4-BE49-F238E27FC236}">
              <a16:creationId xmlns:a16="http://schemas.microsoft.com/office/drawing/2014/main" id="{E40BE01C-0622-4E25-A908-6F60C49B568E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17</xdr:row>
      <xdr:rowOff>171450</xdr:rowOff>
    </xdr:to>
    <xdr:sp macro="" textlink="">
      <xdr:nvSpPr>
        <xdr:cNvPr id="16135746" name="Text Box 21">
          <a:extLst>
            <a:ext uri="{FF2B5EF4-FFF2-40B4-BE49-F238E27FC236}">
              <a16:creationId xmlns:a16="http://schemas.microsoft.com/office/drawing/2014/main" id="{E9BEBB3A-42EB-4689-B8E3-469626605E80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17</xdr:row>
      <xdr:rowOff>171450</xdr:rowOff>
    </xdr:to>
    <xdr:sp macro="" textlink="">
      <xdr:nvSpPr>
        <xdr:cNvPr id="16135747" name="Text Box 35">
          <a:extLst>
            <a:ext uri="{FF2B5EF4-FFF2-40B4-BE49-F238E27FC236}">
              <a16:creationId xmlns:a16="http://schemas.microsoft.com/office/drawing/2014/main" id="{65EC2106-95B2-4846-876E-4D92282D3D78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17</xdr:row>
      <xdr:rowOff>171450</xdr:rowOff>
    </xdr:to>
    <xdr:sp macro="" textlink="">
      <xdr:nvSpPr>
        <xdr:cNvPr id="16135748" name="Text Box 36">
          <a:extLst>
            <a:ext uri="{FF2B5EF4-FFF2-40B4-BE49-F238E27FC236}">
              <a16:creationId xmlns:a16="http://schemas.microsoft.com/office/drawing/2014/main" id="{3F83AB96-B780-4F3A-A0BC-ED0CC2E8A517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22</xdr:row>
      <xdr:rowOff>0</xdr:rowOff>
    </xdr:to>
    <xdr:sp macro="" textlink="">
      <xdr:nvSpPr>
        <xdr:cNvPr id="16135749" name="Text Box 16">
          <a:extLst>
            <a:ext uri="{FF2B5EF4-FFF2-40B4-BE49-F238E27FC236}">
              <a16:creationId xmlns:a16="http://schemas.microsoft.com/office/drawing/2014/main" id="{E1425478-F259-452B-9BBE-30A1FFE2A571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80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22</xdr:row>
      <xdr:rowOff>0</xdr:rowOff>
    </xdr:to>
    <xdr:sp macro="" textlink="">
      <xdr:nvSpPr>
        <xdr:cNvPr id="16135750" name="Text Box 17">
          <a:extLst>
            <a:ext uri="{FF2B5EF4-FFF2-40B4-BE49-F238E27FC236}">
              <a16:creationId xmlns:a16="http://schemas.microsoft.com/office/drawing/2014/main" id="{093B4A98-69AB-49B1-9EA3-8C36D7AF88D5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80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22</xdr:row>
      <xdr:rowOff>0</xdr:rowOff>
    </xdr:to>
    <xdr:sp macro="" textlink="">
      <xdr:nvSpPr>
        <xdr:cNvPr id="16135751" name="Text Box 18">
          <a:extLst>
            <a:ext uri="{FF2B5EF4-FFF2-40B4-BE49-F238E27FC236}">
              <a16:creationId xmlns:a16="http://schemas.microsoft.com/office/drawing/2014/main" id="{E5AD85CB-7FCA-4517-9B0F-F2ED4F4992AB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80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22</xdr:row>
      <xdr:rowOff>0</xdr:rowOff>
    </xdr:to>
    <xdr:sp macro="" textlink="">
      <xdr:nvSpPr>
        <xdr:cNvPr id="16135752" name="Text Box 19">
          <a:extLst>
            <a:ext uri="{FF2B5EF4-FFF2-40B4-BE49-F238E27FC236}">
              <a16:creationId xmlns:a16="http://schemas.microsoft.com/office/drawing/2014/main" id="{ABF69787-C4E8-4B5F-B52C-5C3800119F02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80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22</xdr:row>
      <xdr:rowOff>0</xdr:rowOff>
    </xdr:to>
    <xdr:sp macro="" textlink="">
      <xdr:nvSpPr>
        <xdr:cNvPr id="16135753" name="Text Box 21">
          <a:extLst>
            <a:ext uri="{FF2B5EF4-FFF2-40B4-BE49-F238E27FC236}">
              <a16:creationId xmlns:a16="http://schemas.microsoft.com/office/drawing/2014/main" id="{14548CAB-18A9-48A1-8F84-C1808F6CA990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80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8</xdr:row>
      <xdr:rowOff>0</xdr:rowOff>
    </xdr:from>
    <xdr:to>
      <xdr:col>1</xdr:col>
      <xdr:colOff>161925</xdr:colOff>
      <xdr:row>22</xdr:row>
      <xdr:rowOff>0</xdr:rowOff>
    </xdr:to>
    <xdr:sp macro="" textlink="">
      <xdr:nvSpPr>
        <xdr:cNvPr id="16135754" name="Text Box 35">
          <a:extLst>
            <a:ext uri="{FF2B5EF4-FFF2-40B4-BE49-F238E27FC236}">
              <a16:creationId xmlns:a16="http://schemas.microsoft.com/office/drawing/2014/main" id="{8663FD39-D92C-4AB9-A5A3-780EEBAB7EC0}"/>
            </a:ext>
          </a:extLst>
        </xdr:cNvPr>
        <xdr:cNvSpPr txBox="1">
          <a:spLocks noChangeArrowheads="1"/>
        </xdr:cNvSpPr>
      </xdr:nvSpPr>
      <xdr:spPr bwMode="auto">
        <a:xfrm>
          <a:off x="542925" y="2324100"/>
          <a:ext cx="95250" cy="280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8</xdr:row>
      <xdr:rowOff>95250</xdr:rowOff>
    </xdr:from>
    <xdr:to>
      <xdr:col>1</xdr:col>
      <xdr:colOff>152400</xdr:colOff>
      <xdr:row>22</xdr:row>
      <xdr:rowOff>95250</xdr:rowOff>
    </xdr:to>
    <xdr:sp macro="" textlink="">
      <xdr:nvSpPr>
        <xdr:cNvPr id="16135755" name="Text Box 36">
          <a:extLst>
            <a:ext uri="{FF2B5EF4-FFF2-40B4-BE49-F238E27FC236}">
              <a16:creationId xmlns:a16="http://schemas.microsoft.com/office/drawing/2014/main" id="{8B4D82B3-D5D2-4881-8549-1543D417F725}"/>
            </a:ext>
          </a:extLst>
        </xdr:cNvPr>
        <xdr:cNvSpPr txBox="1">
          <a:spLocks noChangeArrowheads="1"/>
        </xdr:cNvSpPr>
      </xdr:nvSpPr>
      <xdr:spPr bwMode="auto">
        <a:xfrm>
          <a:off x="533400" y="2419350"/>
          <a:ext cx="95250" cy="280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16</xdr:row>
      <xdr:rowOff>0</xdr:rowOff>
    </xdr:from>
    <xdr:to>
      <xdr:col>1</xdr:col>
      <xdr:colOff>161925</xdr:colOff>
      <xdr:row>17</xdr:row>
      <xdr:rowOff>76200</xdr:rowOff>
    </xdr:to>
    <xdr:sp macro="" textlink="">
      <xdr:nvSpPr>
        <xdr:cNvPr id="16135756" name="Text Box 35">
          <a:extLst>
            <a:ext uri="{FF2B5EF4-FFF2-40B4-BE49-F238E27FC236}">
              <a16:creationId xmlns:a16="http://schemas.microsoft.com/office/drawing/2014/main" id="{88430F44-8F1F-4896-BADF-C67F42B69B84}"/>
            </a:ext>
          </a:extLst>
        </xdr:cNvPr>
        <xdr:cNvSpPr txBox="1">
          <a:spLocks noChangeArrowheads="1"/>
        </xdr:cNvSpPr>
      </xdr:nvSpPr>
      <xdr:spPr bwMode="auto">
        <a:xfrm>
          <a:off x="542925" y="352425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16</xdr:row>
      <xdr:rowOff>0</xdr:rowOff>
    </xdr:from>
    <xdr:to>
      <xdr:col>1</xdr:col>
      <xdr:colOff>161925</xdr:colOff>
      <xdr:row>17</xdr:row>
      <xdr:rowOff>76200</xdr:rowOff>
    </xdr:to>
    <xdr:sp macro="" textlink="">
      <xdr:nvSpPr>
        <xdr:cNvPr id="16135757" name="Text Box 36">
          <a:extLst>
            <a:ext uri="{FF2B5EF4-FFF2-40B4-BE49-F238E27FC236}">
              <a16:creationId xmlns:a16="http://schemas.microsoft.com/office/drawing/2014/main" id="{95959739-9565-499B-B6F1-CA21E9DF5B92}"/>
            </a:ext>
          </a:extLst>
        </xdr:cNvPr>
        <xdr:cNvSpPr txBox="1">
          <a:spLocks noChangeArrowheads="1"/>
        </xdr:cNvSpPr>
      </xdr:nvSpPr>
      <xdr:spPr bwMode="auto">
        <a:xfrm>
          <a:off x="542925" y="352425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19</xdr:row>
      <xdr:rowOff>9525</xdr:rowOff>
    </xdr:to>
    <xdr:sp macro="" textlink="">
      <xdr:nvSpPr>
        <xdr:cNvPr id="16135758" name="Text Box 35">
          <a:extLst>
            <a:ext uri="{FF2B5EF4-FFF2-40B4-BE49-F238E27FC236}">
              <a16:creationId xmlns:a16="http://schemas.microsoft.com/office/drawing/2014/main" id="{346877F6-98C1-4B94-AEB2-5FA6273955AA}"/>
            </a:ext>
          </a:extLst>
        </xdr:cNvPr>
        <xdr:cNvSpPr txBox="1">
          <a:spLocks noChangeArrowheads="1"/>
        </xdr:cNvSpPr>
      </xdr:nvSpPr>
      <xdr:spPr bwMode="auto">
        <a:xfrm>
          <a:off x="542925" y="3724275"/>
          <a:ext cx="952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17</xdr:row>
      <xdr:rowOff>0</xdr:rowOff>
    </xdr:from>
    <xdr:to>
      <xdr:col>1</xdr:col>
      <xdr:colOff>161925</xdr:colOff>
      <xdr:row>19</xdr:row>
      <xdr:rowOff>9525</xdr:rowOff>
    </xdr:to>
    <xdr:sp macro="" textlink="">
      <xdr:nvSpPr>
        <xdr:cNvPr id="16135759" name="Text Box 36">
          <a:extLst>
            <a:ext uri="{FF2B5EF4-FFF2-40B4-BE49-F238E27FC236}">
              <a16:creationId xmlns:a16="http://schemas.microsoft.com/office/drawing/2014/main" id="{CFDDA56E-571F-43CD-B0B2-2BAEA5A5894B}"/>
            </a:ext>
          </a:extLst>
        </xdr:cNvPr>
        <xdr:cNvSpPr txBox="1">
          <a:spLocks noChangeArrowheads="1"/>
        </xdr:cNvSpPr>
      </xdr:nvSpPr>
      <xdr:spPr bwMode="auto">
        <a:xfrm>
          <a:off x="542925" y="3724275"/>
          <a:ext cx="952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093504" name="Line 1">
          <a:extLst>
            <a:ext uri="{FF2B5EF4-FFF2-40B4-BE49-F238E27FC236}">
              <a16:creationId xmlns:a16="http://schemas.microsoft.com/office/drawing/2014/main" id="{3A4A779D-BB74-4DA2-AE81-2BB46D1CEE1D}"/>
            </a:ext>
          </a:extLst>
        </xdr:cNvPr>
        <xdr:cNvSpPr>
          <a:spLocks noChangeShapeType="1"/>
        </xdr:cNvSpPr>
      </xdr:nvSpPr>
      <xdr:spPr bwMode="auto">
        <a:xfrm>
          <a:off x="7867650" y="114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093505" name="Line 3">
          <a:extLst>
            <a:ext uri="{FF2B5EF4-FFF2-40B4-BE49-F238E27FC236}">
              <a16:creationId xmlns:a16="http://schemas.microsoft.com/office/drawing/2014/main" id="{A5F7E442-B1DE-426A-955A-FFB4060A08FB}"/>
            </a:ext>
          </a:extLst>
        </xdr:cNvPr>
        <xdr:cNvSpPr>
          <a:spLocks noChangeShapeType="1"/>
        </xdr:cNvSpPr>
      </xdr:nvSpPr>
      <xdr:spPr bwMode="auto">
        <a:xfrm>
          <a:off x="7867650" y="114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093506" name="Line 4">
          <a:extLst>
            <a:ext uri="{FF2B5EF4-FFF2-40B4-BE49-F238E27FC236}">
              <a16:creationId xmlns:a16="http://schemas.microsoft.com/office/drawing/2014/main" id="{72456E53-B782-41FC-B083-43779AE78040}"/>
            </a:ext>
          </a:extLst>
        </xdr:cNvPr>
        <xdr:cNvSpPr>
          <a:spLocks noChangeShapeType="1"/>
        </xdr:cNvSpPr>
      </xdr:nvSpPr>
      <xdr:spPr bwMode="auto">
        <a:xfrm>
          <a:off x="7867650" y="114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093507" name="Line 16">
          <a:extLst>
            <a:ext uri="{FF2B5EF4-FFF2-40B4-BE49-F238E27FC236}">
              <a16:creationId xmlns:a16="http://schemas.microsoft.com/office/drawing/2014/main" id="{FADBED35-6EFA-4EC2-B645-E6F61DA78854}"/>
            </a:ext>
          </a:extLst>
        </xdr:cNvPr>
        <xdr:cNvSpPr>
          <a:spLocks noChangeShapeType="1"/>
        </xdr:cNvSpPr>
      </xdr:nvSpPr>
      <xdr:spPr bwMode="auto">
        <a:xfrm>
          <a:off x="7867650" y="114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093508" name="Line 18">
          <a:extLst>
            <a:ext uri="{FF2B5EF4-FFF2-40B4-BE49-F238E27FC236}">
              <a16:creationId xmlns:a16="http://schemas.microsoft.com/office/drawing/2014/main" id="{E4436B61-FB25-41F1-930A-D77274377603}"/>
            </a:ext>
          </a:extLst>
        </xdr:cNvPr>
        <xdr:cNvSpPr>
          <a:spLocks noChangeShapeType="1"/>
        </xdr:cNvSpPr>
      </xdr:nvSpPr>
      <xdr:spPr bwMode="auto">
        <a:xfrm>
          <a:off x="7867650" y="114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093509" name="Line 19">
          <a:extLst>
            <a:ext uri="{FF2B5EF4-FFF2-40B4-BE49-F238E27FC236}">
              <a16:creationId xmlns:a16="http://schemas.microsoft.com/office/drawing/2014/main" id="{73BADD21-62DC-4612-9E33-F2495AD2B027}"/>
            </a:ext>
          </a:extLst>
        </xdr:cNvPr>
        <xdr:cNvSpPr>
          <a:spLocks noChangeShapeType="1"/>
        </xdr:cNvSpPr>
      </xdr:nvSpPr>
      <xdr:spPr bwMode="auto">
        <a:xfrm>
          <a:off x="7867650" y="114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142875</xdr:rowOff>
    </xdr:from>
    <xdr:to>
      <xdr:col>7</xdr:col>
      <xdr:colOff>0</xdr:colOff>
      <xdr:row>4</xdr:row>
      <xdr:rowOff>142875</xdr:rowOff>
    </xdr:to>
    <xdr:sp macro="" textlink="">
      <xdr:nvSpPr>
        <xdr:cNvPr id="16093510" name="Line 24">
          <a:extLst>
            <a:ext uri="{FF2B5EF4-FFF2-40B4-BE49-F238E27FC236}">
              <a16:creationId xmlns:a16="http://schemas.microsoft.com/office/drawing/2014/main" id="{39E6BCD6-CEF6-4042-9FD9-EAE07C390A8A}"/>
            </a:ext>
          </a:extLst>
        </xdr:cNvPr>
        <xdr:cNvSpPr>
          <a:spLocks noChangeShapeType="1"/>
        </xdr:cNvSpPr>
      </xdr:nvSpPr>
      <xdr:spPr bwMode="auto">
        <a:xfrm>
          <a:off x="7867650" y="128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0</xdr:rowOff>
    </xdr:from>
    <xdr:to>
      <xdr:col>3</xdr:col>
      <xdr:colOff>9525</xdr:colOff>
      <xdr:row>5</xdr:row>
      <xdr:rowOff>0</xdr:rowOff>
    </xdr:to>
    <xdr:sp macro="" textlink="">
      <xdr:nvSpPr>
        <xdr:cNvPr id="16093511" name="Line 25">
          <a:extLst>
            <a:ext uri="{FF2B5EF4-FFF2-40B4-BE49-F238E27FC236}">
              <a16:creationId xmlns:a16="http://schemas.microsoft.com/office/drawing/2014/main" id="{1A07E0FA-9161-4339-93A5-FC2C205441C1}"/>
            </a:ext>
          </a:extLst>
        </xdr:cNvPr>
        <xdr:cNvSpPr>
          <a:spLocks noChangeShapeType="1"/>
        </xdr:cNvSpPr>
      </xdr:nvSpPr>
      <xdr:spPr bwMode="auto">
        <a:xfrm flipV="1">
          <a:off x="2924175" y="1333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257175</xdr:rowOff>
    </xdr:from>
    <xdr:to>
      <xdr:col>7</xdr:col>
      <xdr:colOff>0</xdr:colOff>
      <xdr:row>4</xdr:row>
      <xdr:rowOff>257175</xdr:rowOff>
    </xdr:to>
    <xdr:sp macro="" textlink="">
      <xdr:nvSpPr>
        <xdr:cNvPr id="16093512" name="Line 26">
          <a:extLst>
            <a:ext uri="{FF2B5EF4-FFF2-40B4-BE49-F238E27FC236}">
              <a16:creationId xmlns:a16="http://schemas.microsoft.com/office/drawing/2014/main" id="{774F297D-660A-4A50-A7E7-E29388F130F2}"/>
            </a:ext>
          </a:extLst>
        </xdr:cNvPr>
        <xdr:cNvSpPr>
          <a:spLocks noChangeShapeType="1"/>
        </xdr:cNvSpPr>
      </xdr:nvSpPr>
      <xdr:spPr bwMode="auto">
        <a:xfrm>
          <a:off x="7867650" y="1333500"/>
          <a:ext cx="0" cy="0"/>
        </a:xfrm>
        <a:prstGeom prst="line">
          <a:avLst/>
        </a:prstGeom>
        <a:noFill/>
        <a:ln w="9525">
          <a:solidFill>
            <a:srgbClr val="8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990600</xdr:colOff>
      <xdr:row>4</xdr:row>
      <xdr:rowOff>266700</xdr:rowOff>
    </xdr:from>
    <xdr:to>
      <xdr:col>6</xdr:col>
      <xdr:colOff>704850</xdr:colOff>
      <xdr:row>4</xdr:row>
      <xdr:rowOff>361950</xdr:rowOff>
    </xdr:to>
    <xdr:sp macro="" textlink="">
      <xdr:nvSpPr>
        <xdr:cNvPr id="16093513" name="Line 28">
          <a:extLst>
            <a:ext uri="{FF2B5EF4-FFF2-40B4-BE49-F238E27FC236}">
              <a16:creationId xmlns:a16="http://schemas.microsoft.com/office/drawing/2014/main" id="{DB7364CE-B2EC-4799-930F-708ED126F335}"/>
            </a:ext>
          </a:extLst>
        </xdr:cNvPr>
        <xdr:cNvSpPr>
          <a:spLocks noChangeShapeType="1"/>
        </xdr:cNvSpPr>
      </xdr:nvSpPr>
      <xdr:spPr bwMode="auto">
        <a:xfrm>
          <a:off x="7620000" y="1333500"/>
          <a:ext cx="0" cy="0"/>
        </a:xfrm>
        <a:prstGeom prst="line">
          <a:avLst/>
        </a:prstGeom>
        <a:noFill/>
        <a:ln w="9525">
          <a:solidFill>
            <a:srgbClr val="8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142875</xdr:rowOff>
    </xdr:from>
    <xdr:to>
      <xdr:col>6</xdr:col>
      <xdr:colOff>0</xdr:colOff>
      <xdr:row>5</xdr:row>
      <xdr:rowOff>142875</xdr:rowOff>
    </xdr:to>
    <xdr:sp macro="" textlink="">
      <xdr:nvSpPr>
        <xdr:cNvPr id="16093514" name="Line 29">
          <a:extLst>
            <a:ext uri="{FF2B5EF4-FFF2-40B4-BE49-F238E27FC236}">
              <a16:creationId xmlns:a16="http://schemas.microsoft.com/office/drawing/2014/main" id="{FE777B88-CD9B-4052-A17F-4C65D2A58122}"/>
            </a:ext>
          </a:extLst>
        </xdr:cNvPr>
        <xdr:cNvSpPr>
          <a:spLocks noChangeShapeType="1"/>
        </xdr:cNvSpPr>
      </xdr:nvSpPr>
      <xdr:spPr bwMode="auto">
        <a:xfrm>
          <a:off x="6629400" y="1476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866775</xdr:colOff>
      <xdr:row>5</xdr:row>
      <xdr:rowOff>257175</xdr:rowOff>
    </xdr:from>
    <xdr:to>
      <xdr:col>7</xdr:col>
      <xdr:colOff>0</xdr:colOff>
      <xdr:row>5</xdr:row>
      <xdr:rowOff>257175</xdr:rowOff>
    </xdr:to>
    <xdr:sp macro="" textlink="">
      <xdr:nvSpPr>
        <xdr:cNvPr id="16093515" name="Line 31">
          <a:extLst>
            <a:ext uri="{FF2B5EF4-FFF2-40B4-BE49-F238E27FC236}">
              <a16:creationId xmlns:a16="http://schemas.microsoft.com/office/drawing/2014/main" id="{FA4505E5-070B-470C-B7AD-A8219D40E4C3}"/>
            </a:ext>
          </a:extLst>
        </xdr:cNvPr>
        <xdr:cNvSpPr>
          <a:spLocks noChangeShapeType="1"/>
        </xdr:cNvSpPr>
      </xdr:nvSpPr>
      <xdr:spPr bwMode="auto">
        <a:xfrm>
          <a:off x="7496175" y="1543050"/>
          <a:ext cx="371475" cy="0"/>
        </a:xfrm>
        <a:prstGeom prst="line">
          <a:avLst/>
        </a:prstGeom>
        <a:noFill/>
        <a:ln w="9525">
          <a:solidFill>
            <a:srgbClr val="8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5</xdr:row>
      <xdr:rowOff>257175</xdr:rowOff>
    </xdr:from>
    <xdr:to>
      <xdr:col>6</xdr:col>
      <xdr:colOff>85725</xdr:colOff>
      <xdr:row>5</xdr:row>
      <xdr:rowOff>257175</xdr:rowOff>
    </xdr:to>
    <xdr:sp macro="" textlink="">
      <xdr:nvSpPr>
        <xdr:cNvPr id="16093516" name="Line 32">
          <a:extLst>
            <a:ext uri="{FF2B5EF4-FFF2-40B4-BE49-F238E27FC236}">
              <a16:creationId xmlns:a16="http://schemas.microsoft.com/office/drawing/2014/main" id="{48E06538-5A8E-4F3A-9E45-14E731D33D0F}"/>
            </a:ext>
          </a:extLst>
        </xdr:cNvPr>
        <xdr:cNvSpPr>
          <a:spLocks noChangeShapeType="1"/>
        </xdr:cNvSpPr>
      </xdr:nvSpPr>
      <xdr:spPr bwMode="auto">
        <a:xfrm>
          <a:off x="5400675" y="1543050"/>
          <a:ext cx="1314450" cy="0"/>
        </a:xfrm>
        <a:prstGeom prst="line">
          <a:avLst/>
        </a:prstGeom>
        <a:noFill/>
        <a:ln w="9525">
          <a:solidFill>
            <a:srgbClr val="8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990600</xdr:colOff>
      <xdr:row>5</xdr:row>
      <xdr:rowOff>266700</xdr:rowOff>
    </xdr:from>
    <xdr:to>
      <xdr:col>6</xdr:col>
      <xdr:colOff>704850</xdr:colOff>
      <xdr:row>5</xdr:row>
      <xdr:rowOff>361950</xdr:rowOff>
    </xdr:to>
    <xdr:sp macro="" textlink="">
      <xdr:nvSpPr>
        <xdr:cNvPr id="16093517" name="Line 33">
          <a:extLst>
            <a:ext uri="{FF2B5EF4-FFF2-40B4-BE49-F238E27FC236}">
              <a16:creationId xmlns:a16="http://schemas.microsoft.com/office/drawing/2014/main" id="{419EE400-41F4-4D7B-BFBD-2E3AC98F0A95}"/>
            </a:ext>
          </a:extLst>
        </xdr:cNvPr>
        <xdr:cNvSpPr>
          <a:spLocks noChangeShapeType="1"/>
        </xdr:cNvSpPr>
      </xdr:nvSpPr>
      <xdr:spPr bwMode="auto">
        <a:xfrm>
          <a:off x="7620000" y="1543050"/>
          <a:ext cx="0" cy="0"/>
        </a:xfrm>
        <a:prstGeom prst="line">
          <a:avLst/>
        </a:prstGeom>
        <a:noFill/>
        <a:ln w="9525">
          <a:solidFill>
            <a:srgbClr val="8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123008" name="Line 1">
          <a:extLst>
            <a:ext uri="{FF2B5EF4-FFF2-40B4-BE49-F238E27FC236}">
              <a16:creationId xmlns:a16="http://schemas.microsoft.com/office/drawing/2014/main" id="{304D7B08-312C-4414-BAD8-843CEF1082EA}"/>
            </a:ext>
          </a:extLst>
        </xdr:cNvPr>
        <xdr:cNvSpPr>
          <a:spLocks noChangeShapeType="1"/>
        </xdr:cNvSpPr>
      </xdr:nvSpPr>
      <xdr:spPr bwMode="auto">
        <a:xfrm>
          <a:off x="7810500" y="11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123009" name="Line 3">
          <a:extLst>
            <a:ext uri="{FF2B5EF4-FFF2-40B4-BE49-F238E27FC236}">
              <a16:creationId xmlns:a16="http://schemas.microsoft.com/office/drawing/2014/main" id="{93E6992A-B298-4C01-BCA4-6EE9AB417D11}"/>
            </a:ext>
          </a:extLst>
        </xdr:cNvPr>
        <xdr:cNvSpPr>
          <a:spLocks noChangeShapeType="1"/>
        </xdr:cNvSpPr>
      </xdr:nvSpPr>
      <xdr:spPr bwMode="auto">
        <a:xfrm>
          <a:off x="7810500" y="11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123010" name="Line 4">
          <a:extLst>
            <a:ext uri="{FF2B5EF4-FFF2-40B4-BE49-F238E27FC236}">
              <a16:creationId xmlns:a16="http://schemas.microsoft.com/office/drawing/2014/main" id="{E8E58352-E376-4E46-A54D-4C4339EF2090}"/>
            </a:ext>
          </a:extLst>
        </xdr:cNvPr>
        <xdr:cNvSpPr>
          <a:spLocks noChangeShapeType="1"/>
        </xdr:cNvSpPr>
      </xdr:nvSpPr>
      <xdr:spPr bwMode="auto">
        <a:xfrm>
          <a:off x="7810500" y="11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123011" name="Line 16">
          <a:extLst>
            <a:ext uri="{FF2B5EF4-FFF2-40B4-BE49-F238E27FC236}">
              <a16:creationId xmlns:a16="http://schemas.microsoft.com/office/drawing/2014/main" id="{2765F140-3440-431D-BCA0-B4D3AE0D286B}"/>
            </a:ext>
          </a:extLst>
        </xdr:cNvPr>
        <xdr:cNvSpPr>
          <a:spLocks noChangeShapeType="1"/>
        </xdr:cNvSpPr>
      </xdr:nvSpPr>
      <xdr:spPr bwMode="auto">
        <a:xfrm>
          <a:off x="7810500" y="11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123012" name="Line 18">
          <a:extLst>
            <a:ext uri="{FF2B5EF4-FFF2-40B4-BE49-F238E27FC236}">
              <a16:creationId xmlns:a16="http://schemas.microsoft.com/office/drawing/2014/main" id="{8FBD1B82-4E4E-4D93-AFCE-6980299E0481}"/>
            </a:ext>
          </a:extLst>
        </xdr:cNvPr>
        <xdr:cNvSpPr>
          <a:spLocks noChangeShapeType="1"/>
        </xdr:cNvSpPr>
      </xdr:nvSpPr>
      <xdr:spPr bwMode="auto">
        <a:xfrm>
          <a:off x="7810500" y="11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6123013" name="Line 19">
          <a:extLst>
            <a:ext uri="{FF2B5EF4-FFF2-40B4-BE49-F238E27FC236}">
              <a16:creationId xmlns:a16="http://schemas.microsoft.com/office/drawing/2014/main" id="{9C6B5E02-DFB3-425E-8BD4-F84AE5B1E4C7}"/>
            </a:ext>
          </a:extLst>
        </xdr:cNvPr>
        <xdr:cNvSpPr>
          <a:spLocks noChangeShapeType="1"/>
        </xdr:cNvSpPr>
      </xdr:nvSpPr>
      <xdr:spPr bwMode="auto">
        <a:xfrm>
          <a:off x="7810500" y="11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142875</xdr:rowOff>
    </xdr:from>
    <xdr:to>
      <xdr:col>7</xdr:col>
      <xdr:colOff>0</xdr:colOff>
      <xdr:row>4</xdr:row>
      <xdr:rowOff>142875</xdr:rowOff>
    </xdr:to>
    <xdr:sp macro="" textlink="">
      <xdr:nvSpPr>
        <xdr:cNvPr id="16123014" name="Line 24">
          <a:extLst>
            <a:ext uri="{FF2B5EF4-FFF2-40B4-BE49-F238E27FC236}">
              <a16:creationId xmlns:a16="http://schemas.microsoft.com/office/drawing/2014/main" id="{FF3C10A2-9877-4B7A-9FA2-34A55F14E18E}"/>
            </a:ext>
          </a:extLst>
        </xdr:cNvPr>
        <xdr:cNvSpPr>
          <a:spLocks noChangeShapeType="1"/>
        </xdr:cNvSpPr>
      </xdr:nvSpPr>
      <xdr:spPr bwMode="auto">
        <a:xfrm>
          <a:off x="7810500" y="1266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0</xdr:rowOff>
    </xdr:from>
    <xdr:to>
      <xdr:col>3</xdr:col>
      <xdr:colOff>9525</xdr:colOff>
      <xdr:row>5</xdr:row>
      <xdr:rowOff>0</xdr:rowOff>
    </xdr:to>
    <xdr:sp macro="" textlink="">
      <xdr:nvSpPr>
        <xdr:cNvPr id="16123015" name="Line 25">
          <a:extLst>
            <a:ext uri="{FF2B5EF4-FFF2-40B4-BE49-F238E27FC236}">
              <a16:creationId xmlns:a16="http://schemas.microsoft.com/office/drawing/2014/main" id="{9B63D91B-5AA1-40F9-9D6A-F300B3266F27}"/>
            </a:ext>
          </a:extLst>
        </xdr:cNvPr>
        <xdr:cNvSpPr>
          <a:spLocks noChangeShapeType="1"/>
        </xdr:cNvSpPr>
      </xdr:nvSpPr>
      <xdr:spPr bwMode="auto">
        <a:xfrm flipV="1">
          <a:off x="3381375" y="141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257175</xdr:rowOff>
    </xdr:from>
    <xdr:to>
      <xdr:col>7</xdr:col>
      <xdr:colOff>0</xdr:colOff>
      <xdr:row>4</xdr:row>
      <xdr:rowOff>257175</xdr:rowOff>
    </xdr:to>
    <xdr:sp macro="" textlink="">
      <xdr:nvSpPr>
        <xdr:cNvPr id="16123016" name="Line 26">
          <a:extLst>
            <a:ext uri="{FF2B5EF4-FFF2-40B4-BE49-F238E27FC236}">
              <a16:creationId xmlns:a16="http://schemas.microsoft.com/office/drawing/2014/main" id="{5FEB8D01-82B9-4876-8911-ED708E24DCE6}"/>
            </a:ext>
          </a:extLst>
        </xdr:cNvPr>
        <xdr:cNvSpPr>
          <a:spLocks noChangeShapeType="1"/>
        </xdr:cNvSpPr>
      </xdr:nvSpPr>
      <xdr:spPr bwMode="auto">
        <a:xfrm>
          <a:off x="7810500" y="1381125"/>
          <a:ext cx="0" cy="0"/>
        </a:xfrm>
        <a:prstGeom prst="line">
          <a:avLst/>
        </a:prstGeom>
        <a:noFill/>
        <a:ln w="9525">
          <a:solidFill>
            <a:srgbClr val="8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990600</xdr:colOff>
      <xdr:row>4</xdr:row>
      <xdr:rowOff>266700</xdr:rowOff>
    </xdr:from>
    <xdr:to>
      <xdr:col>6</xdr:col>
      <xdr:colOff>704850</xdr:colOff>
      <xdr:row>4</xdr:row>
      <xdr:rowOff>361950</xdr:rowOff>
    </xdr:to>
    <xdr:sp macro="" textlink="">
      <xdr:nvSpPr>
        <xdr:cNvPr id="16123017" name="Line 28">
          <a:extLst>
            <a:ext uri="{FF2B5EF4-FFF2-40B4-BE49-F238E27FC236}">
              <a16:creationId xmlns:a16="http://schemas.microsoft.com/office/drawing/2014/main" id="{6172D7B1-6868-4B1C-9186-81406D09918A}"/>
            </a:ext>
          </a:extLst>
        </xdr:cNvPr>
        <xdr:cNvSpPr>
          <a:spLocks noChangeShapeType="1"/>
        </xdr:cNvSpPr>
      </xdr:nvSpPr>
      <xdr:spPr bwMode="auto">
        <a:xfrm>
          <a:off x="7791450" y="1390650"/>
          <a:ext cx="0" cy="28575"/>
        </a:xfrm>
        <a:prstGeom prst="line">
          <a:avLst/>
        </a:prstGeom>
        <a:noFill/>
        <a:ln w="9525">
          <a:solidFill>
            <a:srgbClr val="8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</xdr:row>
      <xdr:rowOff>142875</xdr:rowOff>
    </xdr:from>
    <xdr:to>
      <xdr:col>5</xdr:col>
      <xdr:colOff>0</xdr:colOff>
      <xdr:row>5</xdr:row>
      <xdr:rowOff>142875</xdr:rowOff>
    </xdr:to>
    <xdr:sp macro="" textlink="">
      <xdr:nvSpPr>
        <xdr:cNvPr id="16123018" name="Line 29">
          <a:extLst>
            <a:ext uri="{FF2B5EF4-FFF2-40B4-BE49-F238E27FC236}">
              <a16:creationId xmlns:a16="http://schemas.microsoft.com/office/drawing/2014/main" id="{21B0643C-1D09-4FCD-A1CF-7E4253C94C72}"/>
            </a:ext>
          </a:extLst>
        </xdr:cNvPr>
        <xdr:cNvSpPr>
          <a:spLocks noChangeShapeType="1"/>
        </xdr:cNvSpPr>
      </xdr:nvSpPr>
      <xdr:spPr bwMode="auto">
        <a:xfrm>
          <a:off x="5705475" y="1562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990600</xdr:colOff>
      <xdr:row>5</xdr:row>
      <xdr:rowOff>266700</xdr:rowOff>
    </xdr:from>
    <xdr:to>
      <xdr:col>5</xdr:col>
      <xdr:colOff>704850</xdr:colOff>
      <xdr:row>5</xdr:row>
      <xdr:rowOff>361950</xdr:rowOff>
    </xdr:to>
    <xdr:sp macro="" textlink="">
      <xdr:nvSpPr>
        <xdr:cNvPr id="16123019" name="Line 33">
          <a:extLst>
            <a:ext uri="{FF2B5EF4-FFF2-40B4-BE49-F238E27FC236}">
              <a16:creationId xmlns:a16="http://schemas.microsoft.com/office/drawing/2014/main" id="{401C843A-CE1E-4D39-886A-2FC7FC7ED334}"/>
            </a:ext>
          </a:extLst>
        </xdr:cNvPr>
        <xdr:cNvSpPr>
          <a:spLocks noChangeShapeType="1"/>
        </xdr:cNvSpPr>
      </xdr:nvSpPr>
      <xdr:spPr bwMode="auto">
        <a:xfrm>
          <a:off x="6696075" y="1685925"/>
          <a:ext cx="0" cy="38100"/>
        </a:xfrm>
        <a:prstGeom prst="line">
          <a:avLst/>
        </a:prstGeom>
        <a:noFill/>
        <a:ln w="9525">
          <a:solidFill>
            <a:srgbClr val="8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142875</xdr:rowOff>
    </xdr:from>
    <xdr:to>
      <xdr:col>5</xdr:col>
      <xdr:colOff>0</xdr:colOff>
      <xdr:row>5</xdr:row>
      <xdr:rowOff>142875</xdr:rowOff>
    </xdr:to>
    <xdr:sp macro="" textlink="">
      <xdr:nvSpPr>
        <xdr:cNvPr id="15910080" name="Line 29">
          <a:extLst>
            <a:ext uri="{FF2B5EF4-FFF2-40B4-BE49-F238E27FC236}">
              <a16:creationId xmlns:a16="http://schemas.microsoft.com/office/drawing/2014/main" id="{FDD2DB81-6303-4BAD-9648-95B50BD498BE}"/>
            </a:ext>
          </a:extLst>
        </xdr:cNvPr>
        <xdr:cNvSpPr>
          <a:spLocks noChangeShapeType="1"/>
        </xdr:cNvSpPr>
      </xdr:nvSpPr>
      <xdr:spPr bwMode="auto">
        <a:xfrm>
          <a:off x="6534150" y="142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</xdr:row>
      <xdr:rowOff>142875</xdr:rowOff>
    </xdr:from>
    <xdr:to>
      <xdr:col>7</xdr:col>
      <xdr:colOff>0</xdr:colOff>
      <xdr:row>5</xdr:row>
      <xdr:rowOff>142875</xdr:rowOff>
    </xdr:to>
    <xdr:sp macro="" textlink="">
      <xdr:nvSpPr>
        <xdr:cNvPr id="15910081" name="Line 29">
          <a:extLst>
            <a:ext uri="{FF2B5EF4-FFF2-40B4-BE49-F238E27FC236}">
              <a16:creationId xmlns:a16="http://schemas.microsoft.com/office/drawing/2014/main" id="{117C9F20-CAFB-41AC-99EB-5BA575620DF6}"/>
            </a:ext>
          </a:extLst>
        </xdr:cNvPr>
        <xdr:cNvSpPr>
          <a:spLocks noChangeShapeType="1"/>
        </xdr:cNvSpPr>
      </xdr:nvSpPr>
      <xdr:spPr bwMode="auto">
        <a:xfrm>
          <a:off x="8763000" y="142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142875</xdr:rowOff>
    </xdr:from>
    <xdr:to>
      <xdr:col>6</xdr:col>
      <xdr:colOff>0</xdr:colOff>
      <xdr:row>5</xdr:row>
      <xdr:rowOff>142875</xdr:rowOff>
    </xdr:to>
    <xdr:sp macro="" textlink="">
      <xdr:nvSpPr>
        <xdr:cNvPr id="15912128" name="Line 29">
          <a:extLst>
            <a:ext uri="{FF2B5EF4-FFF2-40B4-BE49-F238E27FC236}">
              <a16:creationId xmlns:a16="http://schemas.microsoft.com/office/drawing/2014/main" id="{B1F42AE4-8754-4360-AF59-45718C13203A}"/>
            </a:ext>
          </a:extLst>
        </xdr:cNvPr>
        <xdr:cNvSpPr>
          <a:spLocks noChangeShapeType="1"/>
        </xdr:cNvSpPr>
      </xdr:nvSpPr>
      <xdr:spPr bwMode="auto">
        <a:xfrm>
          <a:off x="7696200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</xdr:row>
      <xdr:rowOff>142875</xdr:rowOff>
    </xdr:from>
    <xdr:to>
      <xdr:col>5</xdr:col>
      <xdr:colOff>0</xdr:colOff>
      <xdr:row>5</xdr:row>
      <xdr:rowOff>142875</xdr:rowOff>
    </xdr:to>
    <xdr:sp macro="" textlink="">
      <xdr:nvSpPr>
        <xdr:cNvPr id="15912129" name="Line 29">
          <a:extLst>
            <a:ext uri="{FF2B5EF4-FFF2-40B4-BE49-F238E27FC236}">
              <a16:creationId xmlns:a16="http://schemas.microsoft.com/office/drawing/2014/main" id="{98874DBF-1C6E-4A16-89DF-E08065820574}"/>
            </a:ext>
          </a:extLst>
        </xdr:cNvPr>
        <xdr:cNvSpPr>
          <a:spLocks noChangeShapeType="1"/>
        </xdr:cNvSpPr>
      </xdr:nvSpPr>
      <xdr:spPr bwMode="auto">
        <a:xfrm>
          <a:off x="6724650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L56"/>
  <sheetViews>
    <sheetView showGridLines="0" tabSelected="1" view="pageBreakPreview" zoomScale="145" zoomScaleNormal="100" zoomScaleSheetLayoutView="145" workbookViewId="0">
      <selection activeCell="A57" sqref="A57"/>
    </sheetView>
  </sheetViews>
  <sheetFormatPr defaultRowHeight="12.75"/>
  <cols>
    <col min="1" max="10" width="9.140625" style="68"/>
    <col min="11" max="13" width="9.140625" style="68" customWidth="1"/>
    <col min="14" max="16384" width="9.140625" style="68"/>
  </cols>
  <sheetData>
    <row r="1" spans="1:12" ht="13.5" thickTop="1">
      <c r="A1" s="65"/>
      <c r="B1" s="66"/>
      <c r="C1" s="66"/>
      <c r="D1" s="66"/>
      <c r="E1" s="66"/>
      <c r="F1" s="66"/>
      <c r="G1" s="66"/>
      <c r="H1" s="66"/>
      <c r="I1" s="66"/>
      <c r="J1" s="66"/>
      <c r="K1" s="66"/>
      <c r="L1" s="67"/>
    </row>
    <row r="2" spans="1:12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</row>
    <row r="3" spans="1:12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1"/>
    </row>
    <row r="4" spans="1:12" ht="30">
      <c r="A4" s="96" t="s">
        <v>163</v>
      </c>
      <c r="B4" s="70"/>
      <c r="C4" s="70"/>
      <c r="E4" s="70"/>
      <c r="F4" s="70"/>
      <c r="G4" s="70"/>
      <c r="H4" s="70"/>
      <c r="I4" s="70"/>
      <c r="J4" s="70"/>
      <c r="K4" s="70"/>
      <c r="L4" s="71"/>
    </row>
    <row r="5" spans="1:12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1"/>
    </row>
    <row r="6" spans="1:12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1"/>
    </row>
    <row r="7" spans="1:12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1"/>
    </row>
    <row r="8" spans="1:12">
      <c r="A8" s="72" t="s">
        <v>51</v>
      </c>
      <c r="B8" s="70"/>
      <c r="C8" s="70"/>
      <c r="D8" s="70"/>
      <c r="E8" s="73" t="s">
        <v>54</v>
      </c>
      <c r="F8" s="70"/>
      <c r="G8" s="70"/>
      <c r="H8" s="70"/>
      <c r="I8" s="70"/>
      <c r="J8" s="70"/>
      <c r="K8" s="70"/>
      <c r="L8" s="71"/>
    </row>
    <row r="9" spans="1:12">
      <c r="A9" s="74" t="s">
        <v>52</v>
      </c>
      <c r="B9" s="70"/>
      <c r="C9" s="70"/>
      <c r="D9" s="70"/>
      <c r="E9" s="75" t="s">
        <v>57</v>
      </c>
      <c r="F9" s="70"/>
      <c r="G9" s="70"/>
      <c r="H9" s="70"/>
      <c r="I9" s="70"/>
      <c r="J9" s="70"/>
      <c r="K9" s="70"/>
      <c r="L9" s="71"/>
    </row>
    <row r="10" spans="1:12">
      <c r="A10" s="74" t="s">
        <v>53</v>
      </c>
      <c r="B10" s="70"/>
      <c r="C10" s="70"/>
      <c r="D10" s="70"/>
      <c r="E10" s="75" t="s">
        <v>58</v>
      </c>
      <c r="F10" s="70"/>
      <c r="G10" s="70"/>
      <c r="H10" s="70"/>
      <c r="I10" s="70"/>
      <c r="J10" s="70"/>
      <c r="K10" s="70"/>
      <c r="L10" s="71"/>
    </row>
    <row r="11" spans="1:12">
      <c r="A11" s="69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1"/>
    </row>
    <row r="12" spans="1:12">
      <c r="A12" s="72" t="s">
        <v>164</v>
      </c>
      <c r="B12" s="70"/>
      <c r="C12" s="70"/>
      <c r="D12" s="73" t="s">
        <v>55</v>
      </c>
      <c r="E12" s="70"/>
      <c r="F12" s="70"/>
      <c r="G12" s="73" t="s">
        <v>56</v>
      </c>
      <c r="H12" s="70"/>
      <c r="I12" s="70"/>
      <c r="J12" s="70"/>
      <c r="K12" s="70"/>
      <c r="L12" s="71"/>
    </row>
    <row r="13" spans="1:12">
      <c r="A13" s="74" t="s">
        <v>165</v>
      </c>
      <c r="B13" s="70"/>
      <c r="C13" s="70"/>
      <c r="D13" s="75" t="s">
        <v>92</v>
      </c>
      <c r="E13" s="70"/>
      <c r="F13" s="70"/>
      <c r="G13" s="75" t="s">
        <v>95</v>
      </c>
      <c r="H13" s="70"/>
      <c r="I13" s="70"/>
      <c r="J13" s="70"/>
      <c r="K13" s="70"/>
      <c r="L13" s="71"/>
    </row>
    <row r="14" spans="1:12">
      <c r="A14" s="74" t="s">
        <v>166</v>
      </c>
      <c r="B14" s="70"/>
      <c r="C14" s="70"/>
      <c r="D14" s="75" t="s">
        <v>93</v>
      </c>
      <c r="E14" s="70"/>
      <c r="F14" s="70"/>
      <c r="G14" s="75" t="s">
        <v>94</v>
      </c>
      <c r="H14" s="70"/>
      <c r="I14" s="70"/>
      <c r="J14" s="70"/>
      <c r="K14" s="70"/>
      <c r="L14" s="71"/>
    </row>
    <row r="15" spans="1:12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1"/>
    </row>
    <row r="16" spans="1:12">
      <c r="A16" s="69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1"/>
    </row>
    <row r="17" spans="1:12" ht="43.5" customHeight="1">
      <c r="A17" s="1138" t="s">
        <v>59</v>
      </c>
      <c r="B17" s="1139"/>
      <c r="C17" s="1139"/>
      <c r="D17" s="1139"/>
      <c r="E17" s="1139"/>
      <c r="F17" s="1139"/>
      <c r="G17" s="1139"/>
      <c r="H17" s="1139"/>
      <c r="I17" s="1139"/>
      <c r="J17" s="1139"/>
      <c r="K17" s="1139"/>
      <c r="L17" s="1140"/>
    </row>
    <row r="18" spans="1:12">
      <c r="A18" s="69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1"/>
    </row>
    <row r="19" spans="1:12" ht="25.5" customHeight="1">
      <c r="A19" s="1135" t="s">
        <v>74</v>
      </c>
      <c r="B19" s="1136"/>
      <c r="C19" s="1136"/>
      <c r="D19" s="1136"/>
      <c r="E19" s="1136"/>
      <c r="F19" s="1136"/>
      <c r="G19" s="1136"/>
      <c r="H19" s="1136"/>
      <c r="I19" s="1136"/>
      <c r="J19" s="1136"/>
      <c r="K19" s="1136"/>
      <c r="L19" s="1137"/>
    </row>
    <row r="20" spans="1:12" ht="25.5">
      <c r="A20" s="69"/>
      <c r="B20" s="70"/>
      <c r="C20" s="70"/>
      <c r="D20" s="76"/>
      <c r="E20" s="77" t="s">
        <v>64</v>
      </c>
      <c r="F20" s="70"/>
      <c r="G20" s="200" t="s">
        <v>65</v>
      </c>
      <c r="H20" s="70"/>
      <c r="I20" s="70"/>
      <c r="J20" s="70"/>
      <c r="K20" s="70"/>
      <c r="L20" s="71"/>
    </row>
    <row r="21" spans="1:12" s="81" customFormat="1" ht="15">
      <c r="A21" s="78"/>
      <c r="B21" s="79"/>
      <c r="C21" s="77"/>
      <c r="D21" s="79"/>
      <c r="E21" s="93" t="s">
        <v>174</v>
      </c>
      <c r="F21" s="92"/>
      <c r="G21" s="93" t="s">
        <v>191</v>
      </c>
      <c r="H21" s="79"/>
      <c r="I21" s="79"/>
      <c r="J21" s="79"/>
      <c r="K21" s="79"/>
      <c r="L21" s="80"/>
    </row>
    <row r="22" spans="1:12" s="81" customFormat="1" ht="15">
      <c r="A22" s="78"/>
      <c r="B22" s="79"/>
      <c r="C22" s="77" t="s">
        <v>61</v>
      </c>
      <c r="D22" s="79"/>
      <c r="E22" s="79"/>
      <c r="F22" s="93"/>
      <c r="G22" s="79"/>
      <c r="H22" s="79"/>
      <c r="I22" s="200" t="s">
        <v>66</v>
      </c>
      <c r="J22" s="79"/>
      <c r="K22" s="79"/>
      <c r="L22" s="80"/>
    </row>
    <row r="23" spans="1:12" s="81" customFormat="1" ht="15">
      <c r="A23" s="78"/>
      <c r="B23" s="79"/>
      <c r="C23" s="93" t="s">
        <v>332</v>
      </c>
      <c r="D23" s="79"/>
      <c r="E23" s="205" t="s">
        <v>114</v>
      </c>
      <c r="F23" s="79"/>
      <c r="G23" s="79"/>
      <c r="H23" s="79"/>
      <c r="I23" s="1132" t="s">
        <v>230</v>
      </c>
      <c r="J23" s="1132"/>
      <c r="K23" s="79"/>
      <c r="L23" s="80"/>
    </row>
    <row r="24" spans="1:12" s="81" customFormat="1" ht="15">
      <c r="A24" s="78"/>
      <c r="B24" s="79"/>
      <c r="C24" s="79"/>
      <c r="D24" s="79"/>
      <c r="E24" s="93" t="s">
        <v>210</v>
      </c>
      <c r="F24" s="77"/>
      <c r="G24" s="79"/>
      <c r="H24" s="79"/>
      <c r="I24" s="79"/>
      <c r="J24" s="79"/>
      <c r="K24" s="79"/>
      <c r="L24" s="80"/>
    </row>
    <row r="25" spans="1:12" s="81" customFormat="1" ht="15">
      <c r="A25" s="78"/>
      <c r="B25" s="205" t="s">
        <v>63</v>
      </c>
      <c r="C25" s="79"/>
      <c r="D25" s="79"/>
      <c r="E25" s="79"/>
      <c r="F25" s="1133"/>
      <c r="G25" s="1133"/>
      <c r="H25" s="82"/>
      <c r="J25" s="79"/>
      <c r="K25" s="82" t="s">
        <v>67</v>
      </c>
      <c r="L25" s="80"/>
    </row>
    <row r="26" spans="1:12" s="81" customFormat="1" ht="15.75" customHeight="1">
      <c r="A26" s="78"/>
      <c r="B26" s="83" t="s">
        <v>265</v>
      </c>
      <c r="C26" s="79"/>
      <c r="D26" s="199" t="s">
        <v>110</v>
      </c>
      <c r="E26" s="79"/>
      <c r="F26" s="199" t="s">
        <v>233</v>
      </c>
      <c r="G26" s="79"/>
      <c r="H26" s="186" t="s">
        <v>181</v>
      </c>
      <c r="J26" s="79"/>
      <c r="K26" s="1131" t="s">
        <v>153</v>
      </c>
      <c r="L26" s="1141"/>
    </row>
    <row r="27" spans="1:12" s="81" customFormat="1" ht="15">
      <c r="A27" s="78"/>
      <c r="B27" s="79"/>
      <c r="C27" s="199"/>
      <c r="D27" s="1132" t="s">
        <v>197</v>
      </c>
      <c r="E27" s="1132"/>
      <c r="F27" s="1132" t="s">
        <v>232</v>
      </c>
      <c r="G27" s="1132"/>
      <c r="H27" s="87" t="s">
        <v>182</v>
      </c>
      <c r="I27" s="79"/>
      <c r="J27" s="79"/>
      <c r="K27" s="79"/>
      <c r="L27" s="80"/>
    </row>
    <row r="28" spans="1:12" s="81" customFormat="1" ht="15">
      <c r="A28" s="95" t="s">
        <v>62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94" t="s">
        <v>68</v>
      </c>
    </row>
    <row r="29" spans="1:12" s="81" customFormat="1" ht="15">
      <c r="A29" s="85" t="s">
        <v>155</v>
      </c>
      <c r="B29" s="79"/>
      <c r="C29" s="200" t="s">
        <v>90</v>
      </c>
      <c r="D29" s="79"/>
      <c r="E29" s="77"/>
      <c r="F29" s="82" t="s">
        <v>60</v>
      </c>
      <c r="G29" s="79"/>
      <c r="H29" s="82" t="s">
        <v>187</v>
      </c>
      <c r="I29" s="186"/>
      <c r="J29" s="79"/>
      <c r="K29" s="79"/>
      <c r="L29" s="86" t="s">
        <v>129</v>
      </c>
    </row>
    <row r="30" spans="1:12" s="81" customFormat="1" ht="15">
      <c r="A30" s="84" t="s">
        <v>154</v>
      </c>
      <c r="B30" s="79"/>
      <c r="C30" s="1131" t="s">
        <v>189</v>
      </c>
      <c r="D30" s="1131"/>
      <c r="E30" s="79"/>
      <c r="F30" s="79"/>
      <c r="G30" s="79"/>
      <c r="H30" s="87"/>
      <c r="I30" s="87"/>
      <c r="J30" s="79"/>
      <c r="K30" s="79"/>
      <c r="L30" s="80"/>
    </row>
    <row r="31" spans="1:12" s="81" customFormat="1" ht="15">
      <c r="A31" s="83" t="s">
        <v>119</v>
      </c>
      <c r="B31" s="93"/>
      <c r="C31" s="79"/>
      <c r="D31" s="79"/>
      <c r="E31" s="79"/>
      <c r="F31" s="79"/>
      <c r="G31" s="82" t="s">
        <v>231</v>
      </c>
      <c r="H31" s="79"/>
      <c r="I31" s="79"/>
      <c r="J31" s="79"/>
      <c r="K31" s="200" t="s">
        <v>266</v>
      </c>
      <c r="L31" s="80"/>
    </row>
    <row r="32" spans="1:12" s="81" customFormat="1" ht="15">
      <c r="A32" s="78"/>
      <c r="B32" s="79"/>
      <c r="C32" s="79"/>
      <c r="D32" s="199"/>
      <c r="E32" s="197" t="s">
        <v>209</v>
      </c>
      <c r="F32" s="196"/>
      <c r="G32" s="201"/>
      <c r="H32" s="79"/>
      <c r="I32" s="197"/>
      <c r="J32" s="196"/>
      <c r="K32" s="93" t="s">
        <v>331</v>
      </c>
      <c r="L32" s="80"/>
    </row>
    <row r="33" spans="1:12" s="81" customFormat="1" ht="15">
      <c r="A33" s="78"/>
      <c r="B33" s="82" t="s">
        <v>86</v>
      </c>
      <c r="C33" s="79"/>
      <c r="D33" s="201" t="s">
        <v>188</v>
      </c>
      <c r="E33" s="93"/>
      <c r="H33" s="197" t="s">
        <v>198</v>
      </c>
      <c r="I33" s="197"/>
      <c r="J33" s="198"/>
      <c r="K33" s="79"/>
      <c r="L33" s="80"/>
    </row>
    <row r="34" spans="1:12" s="81" customFormat="1" ht="15.75" customHeight="1">
      <c r="A34" s="78"/>
      <c r="B34" s="1131" t="s">
        <v>109</v>
      </c>
      <c r="C34" s="1131"/>
      <c r="D34" s="79"/>
      <c r="E34" s="79"/>
      <c r="G34" s="1131" t="s">
        <v>156</v>
      </c>
      <c r="H34" s="1131"/>
      <c r="I34" s="93"/>
      <c r="J34" s="200" t="s">
        <v>69</v>
      </c>
      <c r="K34" s="79"/>
      <c r="L34" s="80"/>
    </row>
    <row r="35" spans="1:12" s="81" customFormat="1" ht="15">
      <c r="A35" s="78"/>
      <c r="B35" s="79"/>
      <c r="C35" s="79"/>
      <c r="D35" s="79"/>
      <c r="E35" s="79"/>
      <c r="F35" s="197" t="s">
        <v>211</v>
      </c>
      <c r="G35" s="79"/>
      <c r="H35" s="79"/>
      <c r="I35" s="79"/>
      <c r="J35" s="93" t="s">
        <v>208</v>
      </c>
      <c r="K35" s="79"/>
      <c r="L35" s="80"/>
    </row>
    <row r="36" spans="1:12" s="81" customFormat="1" ht="15">
      <c r="A36" s="78"/>
      <c r="B36" s="79"/>
      <c r="C36" s="77" t="s">
        <v>73</v>
      </c>
      <c r="D36" s="79"/>
      <c r="E36" s="79"/>
      <c r="F36" s="198" t="s">
        <v>212</v>
      </c>
      <c r="G36" s="198"/>
      <c r="H36" s="707"/>
      <c r="I36" s="197" t="s">
        <v>70</v>
      </c>
      <c r="J36" s="79"/>
      <c r="K36" s="79"/>
      <c r="L36" s="80"/>
    </row>
    <row r="37" spans="1:12" s="81" customFormat="1" ht="15">
      <c r="A37" s="78"/>
      <c r="B37" s="79"/>
      <c r="C37" s="1131" t="s">
        <v>152</v>
      </c>
      <c r="D37" s="1131"/>
      <c r="E37" s="79"/>
      <c r="F37" s="79"/>
      <c r="G37" s="79"/>
      <c r="H37" s="201" t="s">
        <v>412</v>
      </c>
      <c r="I37" s="1131"/>
      <c r="J37" s="1131"/>
      <c r="K37" s="79"/>
      <c r="L37" s="80"/>
    </row>
    <row r="38" spans="1:12" s="81" customFormat="1" ht="15">
      <c r="A38" s="78"/>
      <c r="B38" s="79"/>
      <c r="C38" s="79"/>
      <c r="D38" s="79"/>
      <c r="E38" s="1134" t="s">
        <v>72</v>
      </c>
      <c r="F38" s="1134"/>
      <c r="G38" s="1134" t="s">
        <v>71</v>
      </c>
      <c r="H38" s="1134"/>
      <c r="I38" s="79"/>
      <c r="J38" s="79"/>
      <c r="K38" s="79"/>
      <c r="L38" s="80"/>
    </row>
    <row r="39" spans="1:12">
      <c r="A39" s="69"/>
      <c r="B39" s="70"/>
      <c r="C39" s="70"/>
      <c r="D39" s="70"/>
      <c r="E39" s="1131" t="s">
        <v>202</v>
      </c>
      <c r="F39" s="1131"/>
      <c r="G39" s="1131" t="s">
        <v>178</v>
      </c>
      <c r="H39" s="1131"/>
      <c r="I39" s="70"/>
      <c r="J39" s="70"/>
      <c r="K39" s="70"/>
      <c r="L39" s="71"/>
    </row>
    <row r="40" spans="1:12">
      <c r="A40" s="69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1"/>
    </row>
    <row r="41" spans="1:12">
      <c r="A41" s="69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1"/>
    </row>
    <row r="42" spans="1:12">
      <c r="A42" s="69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1"/>
    </row>
    <row r="43" spans="1:12">
      <c r="A43" s="69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1"/>
    </row>
    <row r="44" spans="1:12">
      <c r="A44" s="69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1"/>
    </row>
    <row r="45" spans="1:12" ht="24.75" customHeight="1">
      <c r="A45" s="69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1"/>
    </row>
    <row r="46" spans="1:12" ht="0.75" customHeight="1" thickBot="1">
      <c r="A46" s="88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90"/>
    </row>
    <row r="47" spans="1:12" ht="5.25" hidden="1" customHeight="1">
      <c r="A47" s="69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1"/>
    </row>
    <row r="48" spans="1:12" ht="13.5" hidden="1" thickTop="1">
      <c r="A48" s="69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1"/>
    </row>
    <row r="49" spans="1:12" ht="13.5" hidden="1" thickTop="1">
      <c r="A49" s="69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1"/>
    </row>
    <row r="50" spans="1:12" ht="13.5" hidden="1" thickTop="1">
      <c r="A50" s="69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1"/>
    </row>
    <row r="51" spans="1:12" ht="13.5" hidden="1" thickTop="1">
      <c r="A51" s="69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1"/>
    </row>
    <row r="52" spans="1:12" ht="0.75" hidden="1" customHeight="1" thickTop="1">
      <c r="A52" s="69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1"/>
    </row>
    <row r="53" spans="1:12" ht="0.75" customHeight="1" thickTop="1">
      <c r="A53" s="69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1"/>
    </row>
    <row r="54" spans="1:12" ht="2.25" customHeight="1">
      <c r="A54" s="69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1"/>
    </row>
    <row r="55" spans="1:12" ht="13.5" thickBot="1">
      <c r="A55" s="88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90"/>
    </row>
    <row r="56" spans="1:12" ht="2.25" customHeight="1" thickTop="1"/>
  </sheetData>
  <mergeCells count="16">
    <mergeCell ref="A19:L19"/>
    <mergeCell ref="A17:L17"/>
    <mergeCell ref="G38:H38"/>
    <mergeCell ref="C37:D37"/>
    <mergeCell ref="B34:C34"/>
    <mergeCell ref="K26:L26"/>
    <mergeCell ref="C30:D30"/>
    <mergeCell ref="G34:H34"/>
    <mergeCell ref="F27:G27"/>
    <mergeCell ref="G39:H39"/>
    <mergeCell ref="E39:F39"/>
    <mergeCell ref="I37:J37"/>
    <mergeCell ref="I23:J23"/>
    <mergeCell ref="F25:G25"/>
    <mergeCell ref="E38:F38"/>
    <mergeCell ref="D27:E27"/>
  </mergeCells>
  <phoneticPr fontId="20" type="noConversion"/>
  <hyperlinks>
    <hyperlink ref="F29" location="GENERAL!A1" display="KONOIKE" xr:uid="{00000000-0004-0000-0000-000000000000}"/>
    <hyperlink ref="L28" location="SITC!A1" display="SERVICE 7" xr:uid="{00000000-0004-0000-0000-000001000000}"/>
    <hyperlink ref="A28" location="'H-A'!A1" display="SERVICE 1" xr:uid="{00000000-0004-0000-0000-000002000000}"/>
    <hyperlink ref="B25" location="CNC!A1" display="SERVICE 2" xr:uid="{00000000-0004-0000-0000-000003000000}"/>
    <hyperlink ref="B33" location="'KMTC 2'!A1" display="SERVICE 15" xr:uid="{00000000-0004-0000-0000-000004000000}"/>
    <hyperlink ref="A30" location="NAMSUNG!A1" display="SERVICE 15" xr:uid="{00000000-0004-0000-0000-000005000000}"/>
    <hyperlink ref="K25" location="EVR!A1" display="SERVICE 6A" xr:uid="{00000000-0004-0000-0000-000006000000}"/>
    <hyperlink ref="C36" location="'KMTC 1'!A1" display="SERVICE 14" xr:uid="{00000000-0004-0000-0000-000007000000}"/>
    <hyperlink ref="C29" location="'ONE-HAIPHONG'!A1" display="SERVICE 19" xr:uid="{00000000-0004-0000-0000-000008000000}"/>
    <hyperlink ref="E20" location="OOCL!A1" display="SERVICE 4" xr:uid="{00000000-0004-0000-0000-000009000000}"/>
    <hyperlink ref="E38" location="'H-A'!A1" display="THURSDAY" xr:uid="{00000000-0004-0000-0000-00000A000000}"/>
    <hyperlink ref="E38:F38" location="'NAMSUNG-HAIPHONG'!A1" display="SERVICE 13" xr:uid="{00000000-0004-0000-0000-00000B000000}"/>
    <hyperlink ref="G38" location="'H-A'!A1" display="THURSDAY" xr:uid="{00000000-0004-0000-0000-00000C000000}"/>
    <hyperlink ref="G38:H38" location="IAL!A1" tooltip="SERVICE 12" display="SERVICE 12" xr:uid="{00000000-0004-0000-0000-00000D000000}"/>
    <hyperlink ref="H26" location="'SINOTRANS-HAIPHONG'!A1" display="SERVICE 20" xr:uid="{00000000-0004-0000-0000-00000E000000}"/>
    <hyperlink ref="I22" location="'ONE JV2'!A1" display="SERVICE 6" xr:uid="{00000000-0004-0000-0000-00000F000000}"/>
    <hyperlink ref="G20" location="'ONE JID'!A1" display="SERVICE 5" xr:uid="{00000000-0004-0000-0000-000010000000}"/>
    <hyperlink ref="H33" location="WH!A1" display="SERVICE 17" xr:uid="{00000000-0004-0000-0000-000011000000}"/>
    <hyperlink ref="E32" location="KMTC!A1" display="SERVICE 17" xr:uid="{00000000-0004-0000-0000-000012000000}"/>
    <hyperlink ref="D26" location="'H-A HAIPHONG'!A1" display="SERVICE 19" xr:uid="{00000000-0004-0000-0000-000013000000}"/>
    <hyperlink ref="J34" location="MSC!A1" display="SERVICE 10" xr:uid="{00000000-0004-0000-0000-000014000000}"/>
    <hyperlink ref="E23" location="'WH-DANANG'!A1" display="'WH-DANANG'!A1" xr:uid="{00000000-0004-0000-0000-000015000000}"/>
    <hyperlink ref="F35" location="SINOKOR!A1" display="SINOKOR!A1" xr:uid="{00000000-0004-0000-0000-000016000000}"/>
    <hyperlink ref="H29" location="TS1!A1" display="SERVICE 21" xr:uid="{00000000-0004-0000-0000-000017000000}"/>
    <hyperlink ref="G31" location="MCC!A1" display="SERVICE 25" xr:uid="{00000000-0004-0000-0000-000018000000}"/>
    <hyperlink ref="F26" location="'APL-HAIPHONG'!A1" display="SERVICE 26" xr:uid="{00000000-0004-0000-0000-000019000000}"/>
    <hyperlink ref="K31" location="'ONE JSM'!A1" display="SERVICE 9" xr:uid="{00000000-0004-0000-0000-00001A000000}"/>
    <hyperlink ref="C22" location="'SINOTRANS ( ORIMAS)'!A1" display="SERVICE 3" xr:uid="{00000000-0004-0000-0000-00001B000000}"/>
    <hyperlink ref="I36" location="MCC!A1" display="SERVICE 11" xr:uid="{00000000-0004-0000-0000-00001C000000}"/>
  </hyperlinks>
  <pageMargins left="0.25" right="0.2" top="0.25" bottom="0.24" header="0.5" footer="0.5"/>
  <pageSetup scale="95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T25"/>
  <sheetViews>
    <sheetView workbookViewId="0">
      <selection activeCell="A21" sqref="A21"/>
    </sheetView>
  </sheetViews>
  <sheetFormatPr defaultRowHeight="14.25"/>
  <cols>
    <col min="1" max="1" width="22" style="17" customWidth="1"/>
    <col min="2" max="2" width="13.7109375" style="17" customWidth="1"/>
    <col min="3" max="3" width="12.140625" style="17" customWidth="1"/>
    <col min="4" max="8" width="16.7109375" style="17" customWidth="1"/>
    <col min="9" max="9" width="21.5703125" style="17" customWidth="1"/>
    <col min="10" max="16384" width="9.140625" style="17"/>
  </cols>
  <sheetData>
    <row r="1" spans="1:20" s="6" customFormat="1" ht="26.25">
      <c r="A1" s="1143" t="s">
        <v>163</v>
      </c>
      <c r="B1" s="1143"/>
      <c r="C1" s="1143"/>
      <c r="D1" s="1143"/>
      <c r="E1" s="1143"/>
      <c r="F1" s="1143"/>
      <c r="G1" s="1143"/>
      <c r="H1" s="1143"/>
    </row>
    <row r="2" spans="1:20" s="7" customFormat="1" ht="18.75">
      <c r="A2" s="1144" t="s">
        <v>167</v>
      </c>
      <c r="B2" s="1144"/>
      <c r="C2" s="1144"/>
      <c r="D2" s="1144"/>
      <c r="E2" s="1144"/>
      <c r="F2" s="1144"/>
      <c r="G2" s="1144"/>
      <c r="H2" s="1144"/>
    </row>
    <row r="3" spans="1:20" s="7" customFormat="1" ht="19.5" thickBot="1">
      <c r="A3" s="1145" t="s">
        <v>168</v>
      </c>
      <c r="B3" s="1145"/>
      <c r="C3" s="1145"/>
      <c r="D3" s="1145"/>
      <c r="E3" s="1145"/>
      <c r="F3" s="1145"/>
      <c r="G3" s="1145"/>
      <c r="H3" s="1145"/>
    </row>
    <row r="4" spans="1:20" s="13" customFormat="1" ht="24" customHeight="1" thickTop="1">
      <c r="A4" s="1142" t="s">
        <v>20</v>
      </c>
      <c r="B4" s="1142"/>
      <c r="C4" s="1142"/>
      <c r="D4" s="1142"/>
      <c r="E4" s="1142"/>
      <c r="F4" s="1142"/>
      <c r="G4" s="1142"/>
      <c r="H4" s="1142"/>
    </row>
    <row r="5" spans="1:20" s="18" customFormat="1" ht="12.75">
      <c r="A5" s="36" t="s">
        <v>91</v>
      </c>
      <c r="B5" s="36"/>
    </row>
    <row r="6" spans="1:20" s="18" customFormat="1" ht="16.5" thickBot="1">
      <c r="A6" s="36"/>
      <c r="B6" s="36"/>
      <c r="E6" s="319"/>
      <c r="F6" s="320"/>
      <c r="G6" s="319" t="s">
        <v>47</v>
      </c>
      <c r="H6" s="320">
        <f ca="1">TODAY()</f>
        <v>45621</v>
      </c>
      <c r="I6" s="6"/>
      <c r="J6" s="6"/>
      <c r="K6" s="6"/>
    </row>
    <row r="7" spans="1:20" s="97" customFormat="1" ht="18.75">
      <c r="A7" s="1222" t="s">
        <v>49</v>
      </c>
      <c r="B7" s="1226" t="s">
        <v>82</v>
      </c>
      <c r="C7" s="1129" t="s">
        <v>421</v>
      </c>
      <c r="D7" s="1224"/>
      <c r="E7" s="1224"/>
      <c r="F7" s="1224"/>
      <c r="G7" s="1224"/>
      <c r="H7" s="1225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s="97" customFormat="1" ht="33.75" customHeight="1">
      <c r="A8" s="1223"/>
      <c r="B8" s="1227"/>
      <c r="C8" s="451" t="s">
        <v>180</v>
      </c>
      <c r="D8" s="514" t="s">
        <v>560</v>
      </c>
      <c r="E8" s="514" t="s">
        <v>561</v>
      </c>
      <c r="F8" s="514" t="s">
        <v>366</v>
      </c>
      <c r="G8" s="514" t="s">
        <v>367</v>
      </c>
      <c r="H8" s="482" t="s">
        <v>368</v>
      </c>
      <c r="I8" s="7"/>
      <c r="J8" s="7"/>
      <c r="K8" s="7"/>
      <c r="L8" s="13"/>
      <c r="M8" s="13"/>
      <c r="N8" s="204"/>
      <c r="O8" s="13"/>
      <c r="P8" s="13"/>
      <c r="Q8" s="13"/>
      <c r="R8" s="13"/>
      <c r="S8" s="13"/>
      <c r="T8" s="13"/>
    </row>
    <row r="9" spans="1:20" s="231" customFormat="1" ht="17.25" customHeight="1">
      <c r="A9" s="229" t="s">
        <v>499</v>
      </c>
      <c r="B9" s="666" t="s">
        <v>710</v>
      </c>
      <c r="C9" s="230">
        <v>45626</v>
      </c>
      <c r="D9" s="230">
        <f t="shared" ref="D9:D16" si="0">C9+7</f>
        <v>45633</v>
      </c>
      <c r="E9" s="230">
        <f t="shared" ref="E9:E16" si="1">C9+8</f>
        <v>45634</v>
      </c>
      <c r="F9" s="230">
        <f t="shared" ref="F9:F16" si="2">C9+9</f>
        <v>45635</v>
      </c>
      <c r="G9" s="230">
        <f t="shared" ref="G9:G16" si="3">C9+10</f>
        <v>45636</v>
      </c>
      <c r="H9" s="232">
        <f t="shared" ref="H9:H16" si="4">C9+11</f>
        <v>45637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s="231" customFormat="1" ht="17.25" customHeight="1">
      <c r="A10" s="229" t="s">
        <v>434</v>
      </c>
      <c r="B10" s="666" t="s">
        <v>434</v>
      </c>
      <c r="C10" s="230">
        <f t="shared" ref="C10:C16" si="5">C9+7</f>
        <v>45633</v>
      </c>
      <c r="D10" s="230">
        <f t="shared" si="0"/>
        <v>45640</v>
      </c>
      <c r="E10" s="230">
        <f t="shared" si="1"/>
        <v>45641</v>
      </c>
      <c r="F10" s="230">
        <f t="shared" si="2"/>
        <v>45642</v>
      </c>
      <c r="G10" s="230">
        <f t="shared" si="3"/>
        <v>45643</v>
      </c>
      <c r="H10" s="232">
        <f t="shared" si="4"/>
        <v>45644</v>
      </c>
      <c r="I10" s="1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s="231" customFormat="1" ht="17.25" customHeight="1">
      <c r="A11" s="229" t="s">
        <v>500</v>
      </c>
      <c r="B11" s="666" t="s">
        <v>670</v>
      </c>
      <c r="C11" s="230">
        <f t="shared" si="5"/>
        <v>45640</v>
      </c>
      <c r="D11" s="230">
        <f t="shared" si="0"/>
        <v>45647</v>
      </c>
      <c r="E11" s="230">
        <f t="shared" si="1"/>
        <v>45648</v>
      </c>
      <c r="F11" s="230">
        <f t="shared" si="2"/>
        <v>45649</v>
      </c>
      <c r="G11" s="230">
        <f t="shared" si="3"/>
        <v>45650</v>
      </c>
      <c r="H11" s="232">
        <f t="shared" si="4"/>
        <v>45651</v>
      </c>
      <c r="I11" s="1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s="231" customFormat="1" ht="17.25" customHeight="1">
      <c r="A12" s="229" t="s">
        <v>499</v>
      </c>
      <c r="B12" s="666" t="s">
        <v>711</v>
      </c>
      <c r="C12" s="230">
        <f t="shared" si="5"/>
        <v>45647</v>
      </c>
      <c r="D12" s="230">
        <f t="shared" si="0"/>
        <v>45654</v>
      </c>
      <c r="E12" s="230">
        <f t="shared" si="1"/>
        <v>45655</v>
      </c>
      <c r="F12" s="230">
        <f t="shared" si="2"/>
        <v>45656</v>
      </c>
      <c r="G12" s="230">
        <f>C12+10</f>
        <v>45657</v>
      </c>
      <c r="H12" s="232">
        <f t="shared" si="4"/>
        <v>45658</v>
      </c>
      <c r="I12" s="18"/>
      <c r="J12" s="13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s="231" customFormat="1" ht="17.25" customHeight="1">
      <c r="A13" s="229" t="s">
        <v>578</v>
      </c>
      <c r="B13" s="666" t="s">
        <v>798</v>
      </c>
      <c r="C13" s="230">
        <f t="shared" si="5"/>
        <v>45654</v>
      </c>
      <c r="D13" s="230">
        <f t="shared" si="0"/>
        <v>45661</v>
      </c>
      <c r="E13" s="230">
        <f t="shared" si="1"/>
        <v>45662</v>
      </c>
      <c r="F13" s="230">
        <f t="shared" si="2"/>
        <v>45663</v>
      </c>
      <c r="G13" s="230">
        <f t="shared" si="3"/>
        <v>45664</v>
      </c>
      <c r="H13" s="232">
        <f t="shared" si="4"/>
        <v>45665</v>
      </c>
      <c r="I13" s="18"/>
      <c r="J13" s="13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20" s="231" customFormat="1" ht="17.25" customHeight="1">
      <c r="A14" s="229" t="s">
        <v>672</v>
      </c>
      <c r="B14" s="666" t="s">
        <v>799</v>
      </c>
      <c r="C14" s="230">
        <f t="shared" si="5"/>
        <v>45661</v>
      </c>
      <c r="D14" s="230">
        <f t="shared" si="0"/>
        <v>45668</v>
      </c>
      <c r="E14" s="230">
        <f t="shared" si="1"/>
        <v>45669</v>
      </c>
      <c r="F14" s="230">
        <f t="shared" si="2"/>
        <v>45670</v>
      </c>
      <c r="G14" s="230">
        <f t="shared" si="3"/>
        <v>45671</v>
      </c>
      <c r="H14" s="232">
        <f t="shared" si="4"/>
        <v>45672</v>
      </c>
      <c r="I14" s="13"/>
      <c r="J14" s="13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s="231" customFormat="1" ht="17.25" customHeight="1">
      <c r="A15" s="229" t="s">
        <v>500</v>
      </c>
      <c r="B15" s="666" t="s">
        <v>702</v>
      </c>
      <c r="C15" s="230">
        <f t="shared" si="5"/>
        <v>45668</v>
      </c>
      <c r="D15" s="230">
        <f t="shared" si="0"/>
        <v>45675</v>
      </c>
      <c r="E15" s="230">
        <f t="shared" si="1"/>
        <v>45676</v>
      </c>
      <c r="F15" s="230">
        <f t="shared" si="2"/>
        <v>45677</v>
      </c>
      <c r="G15" s="230">
        <f t="shared" si="3"/>
        <v>45678</v>
      </c>
      <c r="H15" s="232">
        <f t="shared" si="4"/>
        <v>45679</v>
      </c>
      <c r="I15" s="18"/>
      <c r="J15" s="13"/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spans="1:20" s="772" customFormat="1" ht="17.25" customHeight="1" thickBot="1">
      <c r="A16" s="290" t="s">
        <v>499</v>
      </c>
      <c r="B16" s="714" t="s">
        <v>800</v>
      </c>
      <c r="C16" s="276">
        <f t="shared" si="5"/>
        <v>45675</v>
      </c>
      <c r="D16" s="276">
        <f t="shared" si="0"/>
        <v>45682</v>
      </c>
      <c r="E16" s="276">
        <f t="shared" si="1"/>
        <v>45683</v>
      </c>
      <c r="F16" s="276">
        <f t="shared" si="2"/>
        <v>45684</v>
      </c>
      <c r="G16" s="276">
        <f t="shared" si="3"/>
        <v>45685</v>
      </c>
      <c r="H16" s="277">
        <f t="shared" si="4"/>
        <v>45686</v>
      </c>
      <c r="I16" s="18"/>
      <c r="J16" s="13"/>
      <c r="K16" s="771"/>
      <c r="L16" s="771"/>
      <c r="M16" s="771"/>
      <c r="N16" s="771"/>
      <c r="O16" s="771"/>
      <c r="P16" s="771"/>
      <c r="Q16" s="771"/>
      <c r="R16" s="771"/>
      <c r="S16" s="771"/>
      <c r="T16" s="771"/>
    </row>
    <row r="17" spans="1:20" s="98" customFormat="1" ht="18.75">
      <c r="A17" s="202"/>
      <c r="B17" s="202"/>
      <c r="C17" s="203"/>
      <c r="D17" s="203"/>
      <c r="E17" s="203"/>
      <c r="F17" s="203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ht="18.75" customHeight="1">
      <c r="A18" s="163" t="s">
        <v>176</v>
      </c>
      <c r="B18" s="163"/>
      <c r="G18" s="204"/>
      <c r="H18" s="13"/>
      <c r="I18" s="13"/>
      <c r="J18" s="13"/>
      <c r="K18" s="13"/>
      <c r="L18" s="13"/>
      <c r="M18" s="13"/>
      <c r="N18" s="204"/>
      <c r="O18" s="13"/>
      <c r="P18" s="13"/>
      <c r="Q18" s="13"/>
      <c r="R18" s="13"/>
      <c r="S18" s="13"/>
      <c r="T18" s="13"/>
    </row>
    <row r="19" spans="1:20">
      <c r="A19" s="425" t="s">
        <v>293</v>
      </c>
      <c r="B19" s="425"/>
      <c r="G19" s="195"/>
    </row>
    <row r="20" spans="1:20" ht="15">
      <c r="A20" s="426" t="s">
        <v>420</v>
      </c>
      <c r="B20" s="426"/>
      <c r="C20" s="174"/>
      <c r="D20" s="174"/>
      <c r="E20" s="174"/>
      <c r="F20" s="175"/>
    </row>
    <row r="21" spans="1:20" ht="15">
      <c r="A21" s="426" t="s">
        <v>419</v>
      </c>
      <c r="B21" s="174"/>
      <c r="C21" s="176"/>
      <c r="D21" s="174"/>
      <c r="E21" s="174"/>
      <c r="F21" s="176"/>
    </row>
    <row r="22" spans="1:20" ht="15">
      <c r="A22" s="174"/>
      <c r="B22" s="177"/>
      <c r="C22" s="176"/>
      <c r="D22" s="174"/>
      <c r="E22" s="174"/>
      <c r="F22" s="176"/>
    </row>
    <row r="23" spans="1:20" ht="15">
      <c r="A23" s="174"/>
      <c r="B23" s="174"/>
      <c r="C23" s="176"/>
      <c r="D23" s="174"/>
      <c r="E23" s="174"/>
      <c r="F23" s="176"/>
    </row>
    <row r="24" spans="1:20" ht="15">
      <c r="A24" s="174"/>
      <c r="B24" s="177"/>
      <c r="C24" s="176"/>
      <c r="D24" s="177"/>
      <c r="E24" s="177"/>
      <c r="F24" s="176"/>
    </row>
    <row r="25" spans="1:20" ht="15">
      <c r="B25" s="174"/>
      <c r="C25" s="176"/>
    </row>
  </sheetData>
  <mergeCells count="7">
    <mergeCell ref="A7:A8"/>
    <mergeCell ref="D7:H7"/>
    <mergeCell ref="A1:H1"/>
    <mergeCell ref="A2:H2"/>
    <mergeCell ref="A3:H3"/>
    <mergeCell ref="A4:H4"/>
    <mergeCell ref="B7:B8"/>
  </mergeCells>
  <hyperlinks>
    <hyperlink ref="A5" location="INDEX!A1" display="BACK TO INDEX" xr:uid="{00000000-0004-0000-0900-000000000000}"/>
  </hyperlink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rgb="FF0070C0"/>
  </sheetPr>
  <dimension ref="A1:T24"/>
  <sheetViews>
    <sheetView topLeftCell="A4" zoomScaleNormal="100" workbookViewId="0">
      <selection activeCell="C8" sqref="C8"/>
    </sheetView>
  </sheetViews>
  <sheetFormatPr defaultRowHeight="14.25"/>
  <cols>
    <col min="1" max="1" width="40.42578125" customWidth="1"/>
    <col min="2" max="2" width="16.7109375" customWidth="1"/>
    <col min="3" max="8" width="14.5703125" customWidth="1"/>
    <col min="11" max="11" width="22.140625" customWidth="1"/>
    <col min="13" max="13" width="18.42578125" customWidth="1"/>
    <col min="14" max="14" width="14.28515625" customWidth="1"/>
    <col min="15" max="15" width="12.28515625" customWidth="1"/>
    <col min="16" max="16" width="13.28515625" customWidth="1"/>
    <col min="17" max="17" width="14.28515625" customWidth="1"/>
    <col min="18" max="18" width="13.140625" customWidth="1"/>
    <col min="19" max="19" width="16.7109375" customWidth="1"/>
    <col min="20" max="20" width="16.5703125" customWidth="1"/>
  </cols>
  <sheetData>
    <row r="1" spans="1:19" s="6" customFormat="1" ht="26.25">
      <c r="A1" s="1143" t="s">
        <v>163</v>
      </c>
      <c r="B1" s="1143"/>
      <c r="C1" s="1143"/>
      <c r="D1" s="1143"/>
      <c r="E1" s="1143"/>
      <c r="F1" s="1143"/>
      <c r="G1" s="281"/>
      <c r="H1" s="281"/>
    </row>
    <row r="2" spans="1:19" s="7" customFormat="1" ht="18.75">
      <c r="A2" s="1144" t="s">
        <v>167</v>
      </c>
      <c r="B2" s="1144"/>
      <c r="C2" s="1144"/>
      <c r="D2" s="1144"/>
      <c r="E2" s="1144"/>
      <c r="F2" s="1144"/>
      <c r="G2" s="282"/>
      <c r="H2" s="282"/>
    </row>
    <row r="3" spans="1:19" s="7" customFormat="1" ht="19.5" thickBot="1">
      <c r="A3" s="1145" t="s">
        <v>168</v>
      </c>
      <c r="B3" s="1145"/>
      <c r="C3" s="1145"/>
      <c r="D3" s="1145"/>
      <c r="E3" s="1145"/>
      <c r="F3" s="1145"/>
      <c r="G3" s="282"/>
      <c r="H3" s="282"/>
    </row>
    <row r="4" spans="1:19" s="8" customFormat="1" ht="25.5" customHeight="1" thickTop="1">
      <c r="A4" s="1157" t="s">
        <v>20</v>
      </c>
      <c r="B4" s="1157"/>
      <c r="C4" s="1157"/>
      <c r="D4" s="1157"/>
      <c r="E4" s="1157"/>
      <c r="F4" s="1157"/>
      <c r="G4" s="1157"/>
      <c r="H4" s="204"/>
    </row>
    <row r="5" spans="1:19" s="8" customFormat="1" ht="16.5" customHeight="1">
      <c r="A5" s="1"/>
      <c r="B5" s="1"/>
      <c r="C5" s="1"/>
      <c r="D5" s="1"/>
      <c r="E5" s="1"/>
      <c r="F5" s="1"/>
      <c r="G5" s="1"/>
    </row>
    <row r="6" spans="1:19" s="2" customFormat="1" ht="13.5" thickBot="1">
      <c r="A6" s="26" t="s">
        <v>91</v>
      </c>
      <c r="B6" s="26"/>
      <c r="E6" s="319" t="s">
        <v>47</v>
      </c>
      <c r="F6" s="320">
        <f ca="1">TODAY()</f>
        <v>45621</v>
      </c>
      <c r="G6" s="320"/>
    </row>
    <row r="7" spans="1:19" s="118" customFormat="1" ht="25.5" customHeight="1">
      <c r="A7" s="467" t="s">
        <v>248</v>
      </c>
      <c r="B7" s="572" t="s">
        <v>21</v>
      </c>
      <c r="C7" s="1228" t="s">
        <v>25</v>
      </c>
      <c r="D7" s="1229"/>
      <c r="E7" s="1229"/>
      <c r="F7" s="1230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s="118" customFormat="1" ht="33" customHeight="1" thickBot="1">
      <c r="A8" s="573" t="s">
        <v>82</v>
      </c>
      <c r="B8" s="574" t="s">
        <v>260</v>
      </c>
      <c r="C8" s="575" t="s">
        <v>7</v>
      </c>
      <c r="D8" s="575" t="s">
        <v>26</v>
      </c>
      <c r="E8" s="575" t="s">
        <v>22</v>
      </c>
      <c r="F8" s="576" t="s">
        <v>35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9" s="228" customFormat="1" ht="22.5" customHeight="1">
      <c r="A9" s="569" t="s">
        <v>337</v>
      </c>
      <c r="B9" s="270">
        <v>44414</v>
      </c>
      <c r="C9" s="270">
        <f>B9+9</f>
        <v>44423</v>
      </c>
      <c r="D9" s="270">
        <f>B9+10</f>
        <v>44424</v>
      </c>
      <c r="E9" s="270">
        <f>B9+12</f>
        <v>44426</v>
      </c>
      <c r="F9" s="570">
        <f>B9+13</f>
        <v>44427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9" s="228" customFormat="1" ht="22.5" customHeight="1" thickBot="1">
      <c r="A10" s="468"/>
      <c r="B10" s="271"/>
      <c r="C10" s="271"/>
      <c r="D10" s="271"/>
      <c r="E10" s="271"/>
      <c r="F10" s="469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9" s="228" customFormat="1" ht="22.5" customHeight="1">
      <c r="A11" s="569" t="s">
        <v>338</v>
      </c>
      <c r="B11" s="270">
        <f>B9+7</f>
        <v>44421</v>
      </c>
      <c r="C11" s="270">
        <f>B11+9</f>
        <v>44430</v>
      </c>
      <c r="D11" s="270">
        <f>B11+10</f>
        <v>44431</v>
      </c>
      <c r="E11" s="270">
        <f>B11+12</f>
        <v>44433</v>
      </c>
      <c r="F11" s="570">
        <f>B11+13</f>
        <v>44434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9" s="228" customFormat="1" ht="22.5" customHeight="1" thickBot="1">
      <c r="A12" s="468" t="s">
        <v>339</v>
      </c>
      <c r="B12" s="271"/>
      <c r="C12" s="271"/>
      <c r="D12" s="271"/>
      <c r="E12" s="271"/>
      <c r="F12" s="469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9" s="228" customFormat="1" ht="22.5" customHeight="1">
      <c r="A13" s="569" t="s">
        <v>334</v>
      </c>
      <c r="B13" s="270">
        <f>B11+7</f>
        <v>44428</v>
      </c>
      <c r="C13" s="270">
        <f>B13+9</f>
        <v>44437</v>
      </c>
      <c r="D13" s="270">
        <f>B13+10</f>
        <v>44438</v>
      </c>
      <c r="E13" s="270">
        <f>B13+12</f>
        <v>44440</v>
      </c>
      <c r="F13" s="570">
        <f>B13+13</f>
        <v>44441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9" s="228" customFormat="1" ht="22.5" customHeight="1" thickBot="1">
      <c r="A14" s="468" t="s">
        <v>340</v>
      </c>
      <c r="B14" s="271"/>
      <c r="C14" s="271"/>
      <c r="D14" s="271"/>
      <c r="E14" s="271"/>
      <c r="F14" s="469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9" s="228" customFormat="1" ht="22.5" customHeight="1">
      <c r="A15" s="569" t="s">
        <v>341</v>
      </c>
      <c r="B15" s="270">
        <f>B13+7</f>
        <v>44435</v>
      </c>
      <c r="C15" s="270">
        <f>B15+9</f>
        <v>44444</v>
      </c>
      <c r="D15" s="270">
        <f>B15+10</f>
        <v>44445</v>
      </c>
      <c r="E15" s="270">
        <f>B15+12</f>
        <v>44447</v>
      </c>
      <c r="F15" s="570">
        <f>B15+13</f>
        <v>44448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9" s="228" customFormat="1" ht="22.5" customHeight="1" thickBot="1">
      <c r="A16" s="468" t="s">
        <v>342</v>
      </c>
      <c r="B16" s="271"/>
      <c r="C16" s="271"/>
      <c r="D16" s="271"/>
      <c r="E16" s="271"/>
      <c r="F16" s="469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20" s="228" customFormat="1" ht="22.5" customHeight="1">
      <c r="A17" s="566" t="s">
        <v>337</v>
      </c>
      <c r="B17" s="567">
        <f>B15+7</f>
        <v>44442</v>
      </c>
      <c r="C17" s="567">
        <f>B17+9</f>
        <v>44451</v>
      </c>
      <c r="D17" s="567">
        <f>B17+10</f>
        <v>44452</v>
      </c>
      <c r="E17" s="567">
        <f>B17+12</f>
        <v>44454</v>
      </c>
      <c r="F17" s="568">
        <f>B17+13</f>
        <v>44455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20" s="228" customFormat="1" ht="22.5" customHeight="1" thickBot="1">
      <c r="A18" s="468"/>
      <c r="B18" s="271"/>
      <c r="C18" s="271"/>
      <c r="D18" s="271"/>
      <c r="E18" s="271"/>
      <c r="F18" s="469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20" ht="28.5" customHeight="1">
      <c r="A19" s="163" t="s">
        <v>176</v>
      </c>
      <c r="C19" s="162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10.5" customHeight="1">
      <c r="A20" s="163"/>
      <c r="C20" s="162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16.5" thickBot="1">
      <c r="A21" s="564" t="s">
        <v>258</v>
      </c>
      <c r="B21" s="565"/>
    </row>
    <row r="22" spans="1:20" ht="40.5" customHeight="1" thickTop="1" thickBot="1">
      <c r="A22" s="563" t="s">
        <v>309</v>
      </c>
      <c r="B22" s="562" t="s">
        <v>310</v>
      </c>
    </row>
    <row r="23" spans="1:20" ht="15.75" thickTop="1" thickBot="1">
      <c r="A23" s="562" t="s">
        <v>259</v>
      </c>
      <c r="B23" s="562" t="s">
        <v>311</v>
      </c>
    </row>
    <row r="24" spans="1:20" ht="15" thickTop="1"/>
  </sheetData>
  <mergeCells count="5">
    <mergeCell ref="A4:G4"/>
    <mergeCell ref="C7:F7"/>
    <mergeCell ref="A1:F1"/>
    <mergeCell ref="A2:F2"/>
    <mergeCell ref="A3:F3"/>
  </mergeCells>
  <phoneticPr fontId="20" type="noConversion"/>
  <hyperlinks>
    <hyperlink ref="A6" location="INDEX!A1" display="BACK TO INDEX" xr:uid="{00000000-0004-0000-0A00-000000000000}"/>
  </hyperlinks>
  <pageMargins left="0.25" right="0.25" top="0.5" bottom="0" header="0.5" footer="0.5"/>
  <pageSetup scale="68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U51"/>
  <sheetViews>
    <sheetView workbookViewId="0">
      <selection activeCell="A52" sqref="A52"/>
    </sheetView>
  </sheetViews>
  <sheetFormatPr defaultRowHeight="14.25"/>
  <cols>
    <col min="1" max="1" width="31.85546875" customWidth="1"/>
    <col min="2" max="2" width="23.28515625" customWidth="1"/>
    <col min="3" max="3" width="13.28515625" customWidth="1"/>
    <col min="4" max="4" width="16.140625" customWidth="1"/>
    <col min="5" max="5" width="34.28515625" bestFit="1" customWidth="1"/>
    <col min="6" max="6" width="33.5703125" customWidth="1"/>
    <col min="7" max="7" width="16.42578125" customWidth="1"/>
    <col min="8" max="9" width="15.28515625" customWidth="1"/>
  </cols>
  <sheetData>
    <row r="1" spans="1:21" s="6" customFormat="1" ht="26.25">
      <c r="A1" s="1143" t="s">
        <v>163</v>
      </c>
      <c r="B1" s="1143"/>
      <c r="C1" s="1143"/>
      <c r="D1" s="1143"/>
      <c r="E1" s="1143"/>
      <c r="F1" s="1143"/>
      <c r="G1" s="1143"/>
    </row>
    <row r="2" spans="1:21" s="7" customFormat="1" ht="18.75">
      <c r="A2" s="1144" t="s">
        <v>167</v>
      </c>
      <c r="B2" s="1144"/>
      <c r="C2" s="1144"/>
      <c r="D2" s="1144"/>
      <c r="E2" s="1144"/>
      <c r="F2" s="1144"/>
      <c r="G2" s="1144"/>
    </row>
    <row r="3" spans="1:21" s="7" customFormat="1" ht="19.5" thickBot="1">
      <c r="A3" s="1145" t="s">
        <v>168</v>
      </c>
      <c r="B3" s="1145"/>
      <c r="C3" s="1145"/>
      <c r="D3" s="1145"/>
      <c r="E3" s="1145"/>
      <c r="F3" s="1145"/>
      <c r="G3" s="1145"/>
    </row>
    <row r="4" spans="1:21" s="8" customFormat="1" ht="25.5" customHeight="1" thickTop="1">
      <c r="A4" s="1157" t="s">
        <v>20</v>
      </c>
      <c r="B4" s="1157"/>
      <c r="C4" s="1157"/>
      <c r="D4" s="1157"/>
      <c r="E4" s="1157"/>
      <c r="F4" s="1157"/>
      <c r="G4" s="1157"/>
    </row>
    <row r="5" spans="1:21" s="2" customFormat="1" ht="15" customHeight="1">
      <c r="G5" s="28"/>
    </row>
    <row r="6" spans="1:21" s="2" customFormat="1" ht="16.5" customHeight="1">
      <c r="A6" s="29" t="s">
        <v>91</v>
      </c>
      <c r="B6" s="29"/>
      <c r="C6" s="10"/>
      <c r="D6" s="10"/>
      <c r="E6" s="319" t="s">
        <v>47</v>
      </c>
      <c r="F6" s="320">
        <f ca="1">TODAY()</f>
        <v>45621</v>
      </c>
      <c r="G6" s="320"/>
    </row>
    <row r="7" spans="1:21" s="2" customFormat="1" ht="16.5" customHeight="1">
      <c r="A7" s="693" t="s">
        <v>403</v>
      </c>
      <c r="B7" s="10"/>
      <c r="C7" s="10"/>
      <c r="D7" s="10"/>
      <c r="E7" s="10"/>
      <c r="F7" s="319"/>
      <c r="G7" s="8"/>
      <c r="H7" s="8"/>
      <c r="I7" s="8"/>
    </row>
    <row r="8" spans="1:21" s="107" customFormat="1" ht="16.5" thickBot="1"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5.75">
      <c r="A9" s="1243" t="s">
        <v>49</v>
      </c>
      <c r="B9" s="1245" t="s">
        <v>82</v>
      </c>
      <c r="C9" s="593" t="s">
        <v>29</v>
      </c>
      <c r="D9" s="1247" t="s">
        <v>25</v>
      </c>
      <c r="E9" s="1248"/>
      <c r="F9" s="1249"/>
      <c r="G9" s="8"/>
    </row>
    <row r="10" spans="1:21" ht="13.5" customHeight="1">
      <c r="A10" s="1244"/>
      <c r="B10" s="1246"/>
      <c r="C10" s="594" t="s">
        <v>3</v>
      </c>
      <c r="D10" s="595" t="s">
        <v>88</v>
      </c>
      <c r="E10" s="595" t="s">
        <v>4</v>
      </c>
      <c r="F10" s="596" t="s">
        <v>5</v>
      </c>
      <c r="G10" s="8"/>
      <c r="H10" s="8"/>
    </row>
    <row r="11" spans="1:21" s="691" customFormat="1" ht="15.75">
      <c r="A11" s="597" t="s">
        <v>544</v>
      </c>
      <c r="B11" s="598" t="s">
        <v>666</v>
      </c>
      <c r="C11" s="599">
        <v>45626.958333333336</v>
      </c>
      <c r="D11" s="669">
        <v>45632.958333333336</v>
      </c>
      <c r="E11" s="669">
        <v>45636.958333333336</v>
      </c>
      <c r="F11" s="692">
        <v>45637.958333333336</v>
      </c>
      <c r="G11" s="2"/>
      <c r="H11" s="2"/>
    </row>
    <row r="12" spans="1:21" s="691" customFormat="1" ht="15.75">
      <c r="A12" s="597" t="s">
        <v>559</v>
      </c>
      <c r="B12" s="598" t="s">
        <v>594</v>
      </c>
      <c r="C12" s="599">
        <v>45633.958333333336</v>
      </c>
      <c r="D12" s="669">
        <v>45639.958333333336</v>
      </c>
      <c r="E12" s="669">
        <v>45643.958333333336</v>
      </c>
      <c r="F12" s="692">
        <v>45644.958333333336</v>
      </c>
      <c r="G12" s="2"/>
      <c r="H12" s="2"/>
    </row>
    <row r="13" spans="1:21" ht="15.75">
      <c r="A13" s="597" t="s">
        <v>549</v>
      </c>
      <c r="B13" s="598" t="s">
        <v>733</v>
      </c>
      <c r="C13" s="599">
        <v>45640.958333333336</v>
      </c>
      <c r="D13" s="669">
        <v>45646.958333333336</v>
      </c>
      <c r="E13" s="669">
        <v>45650.958333333336</v>
      </c>
      <c r="F13" s="692">
        <v>45651.958333333336</v>
      </c>
      <c r="G13" s="8"/>
      <c r="H13" s="8"/>
    </row>
    <row r="14" spans="1:21" ht="15.75">
      <c r="A14" s="600" t="s">
        <v>544</v>
      </c>
      <c r="B14" s="601" t="s">
        <v>823</v>
      </c>
      <c r="C14" s="599">
        <v>45647.958333333336</v>
      </c>
      <c r="D14" s="669">
        <v>45653.958333333336</v>
      </c>
      <c r="E14" s="669">
        <v>45657.958333333336</v>
      </c>
      <c r="F14" s="692">
        <v>45658.958333333336</v>
      </c>
      <c r="G14" s="2"/>
      <c r="H14" s="2"/>
    </row>
    <row r="15" spans="1:21" s="691" customFormat="1" ht="15.75">
      <c r="A15" s="597" t="s">
        <v>559</v>
      </c>
      <c r="B15" s="598" t="s">
        <v>644</v>
      </c>
      <c r="C15" s="599">
        <v>45654.958333333336</v>
      </c>
      <c r="D15" s="669">
        <v>45660.958333333336</v>
      </c>
      <c r="E15" s="669">
        <v>45664.958333333336</v>
      </c>
      <c r="F15" s="692">
        <v>45665.958333333336</v>
      </c>
      <c r="G15" s="2"/>
    </row>
    <row r="16" spans="1:21" s="691" customFormat="1" ht="16.5" thickBot="1">
      <c r="A16" s="694" t="s">
        <v>549</v>
      </c>
      <c r="B16" s="695" t="s">
        <v>824</v>
      </c>
      <c r="C16" s="696">
        <v>45661.958333333336</v>
      </c>
      <c r="D16" s="697">
        <v>45667.958333333336</v>
      </c>
      <c r="E16" s="697">
        <v>45671.958333333336</v>
      </c>
      <c r="F16" s="820">
        <v>45672.958333333336</v>
      </c>
      <c r="G16" s="2"/>
    </row>
    <row r="18" spans="1:6" ht="15" thickBot="1"/>
    <row r="19" spans="1:6" ht="15.75">
      <c r="A19" s="1231" t="s">
        <v>49</v>
      </c>
      <c r="B19" s="826" t="s">
        <v>33</v>
      </c>
      <c r="C19" s="824" t="s">
        <v>3</v>
      </c>
      <c r="D19" s="1235" t="s">
        <v>359</v>
      </c>
      <c r="E19" s="1235" t="s">
        <v>360</v>
      </c>
      <c r="F19" s="1233" t="s">
        <v>361</v>
      </c>
    </row>
    <row r="20" spans="1:6" ht="15.75">
      <c r="A20" s="1232"/>
      <c r="B20" s="825" t="s">
        <v>362</v>
      </c>
      <c r="C20" s="667" t="s">
        <v>29</v>
      </c>
      <c r="D20" s="1236"/>
      <c r="E20" s="1236"/>
      <c r="F20" s="1234"/>
    </row>
    <row r="21" spans="1:6" s="691" customFormat="1" ht="15.75">
      <c r="A21" s="597" t="s">
        <v>544</v>
      </c>
      <c r="B21" s="598" t="s">
        <v>666</v>
      </c>
      <c r="C21" s="599">
        <v>45626.958333333336</v>
      </c>
      <c r="D21" s="669">
        <v>45632.958333333336</v>
      </c>
      <c r="E21" s="669">
        <v>45638.958333333336</v>
      </c>
      <c r="F21" s="692">
        <v>45638.958333333336</v>
      </c>
    </row>
    <row r="22" spans="1:6" s="691" customFormat="1" ht="15.75">
      <c r="A22" s="597" t="s">
        <v>559</v>
      </c>
      <c r="B22" s="598" t="s">
        <v>594</v>
      </c>
      <c r="C22" s="599">
        <v>45633.958333333336</v>
      </c>
      <c r="D22" s="669">
        <v>45639.958333333336</v>
      </c>
      <c r="E22" s="669">
        <v>45645.958333333336</v>
      </c>
      <c r="F22" s="692">
        <v>45645.958333333336</v>
      </c>
    </row>
    <row r="23" spans="1:6" ht="15.75">
      <c r="A23" s="597" t="s">
        <v>549</v>
      </c>
      <c r="B23" s="598" t="s">
        <v>733</v>
      </c>
      <c r="C23" s="599">
        <v>45640.958333333336</v>
      </c>
      <c r="D23" s="669">
        <v>45646.958333333336</v>
      </c>
      <c r="E23" s="668">
        <v>45652.958333333336</v>
      </c>
      <c r="F23" s="670">
        <v>45652.958333333336</v>
      </c>
    </row>
    <row r="24" spans="1:6" ht="15.75">
      <c r="A24" s="600" t="s">
        <v>544</v>
      </c>
      <c r="B24" s="601" t="s">
        <v>823</v>
      </c>
      <c r="C24" s="599">
        <v>45647.958333333336</v>
      </c>
      <c r="D24" s="669">
        <v>45653.958333333336</v>
      </c>
      <c r="E24" s="668">
        <v>45659.958333333336</v>
      </c>
      <c r="F24" s="670">
        <v>45659.958333333336</v>
      </c>
    </row>
    <row r="25" spans="1:6" s="691" customFormat="1" ht="15.75">
      <c r="A25" s="597" t="s">
        <v>559</v>
      </c>
      <c r="B25" s="598" t="s">
        <v>644</v>
      </c>
      <c r="C25" s="599">
        <v>45654.958333333336</v>
      </c>
      <c r="D25" s="669">
        <v>45660.958333333336</v>
      </c>
      <c r="E25" s="669">
        <v>45666.958333333336</v>
      </c>
      <c r="F25" s="692">
        <v>45666.958333333336</v>
      </c>
    </row>
    <row r="26" spans="1:6" s="691" customFormat="1" ht="16.5" hidden="1" thickBot="1">
      <c r="A26" s="694" t="s">
        <v>549</v>
      </c>
      <c r="B26" s="695" t="s">
        <v>824</v>
      </c>
      <c r="C26" s="696">
        <v>45661.958333333336</v>
      </c>
      <c r="D26" s="697">
        <v>45667.958333333336</v>
      </c>
      <c r="E26" s="668">
        <v>45673.958333333336</v>
      </c>
      <c r="F26" s="692">
        <v>45673.958333333336</v>
      </c>
    </row>
    <row r="27" spans="1:6" s="691" customFormat="1" ht="15.75" hidden="1">
      <c r="A27" s="597"/>
      <c r="B27" s="827"/>
      <c r="C27" s="599"/>
      <c r="D27" s="669"/>
      <c r="E27" s="669"/>
      <c r="F27" s="692"/>
    </row>
    <row r="28" spans="1:6" s="691" customFormat="1" ht="16.5" thickBot="1">
      <c r="A28" s="694"/>
      <c r="B28" s="828"/>
      <c r="C28" s="696"/>
      <c r="D28" s="697"/>
      <c r="E28" s="774"/>
      <c r="F28" s="820"/>
    </row>
    <row r="29" spans="1:6" ht="15" thickBot="1"/>
    <row r="30" spans="1:6" ht="15.75">
      <c r="A30" s="1239" t="s">
        <v>49</v>
      </c>
      <c r="B30" s="826" t="s">
        <v>33</v>
      </c>
      <c r="C30" s="824" t="s">
        <v>3</v>
      </c>
      <c r="D30" s="1241" t="s">
        <v>359</v>
      </c>
      <c r="E30" s="1237" t="s">
        <v>404</v>
      </c>
    </row>
    <row r="31" spans="1:6" ht="15.75">
      <c r="A31" s="1240"/>
      <c r="B31" s="825" t="s">
        <v>362</v>
      </c>
      <c r="C31" s="667" t="s">
        <v>29</v>
      </c>
      <c r="D31" s="1242"/>
      <c r="E31" s="1238"/>
    </row>
    <row r="32" spans="1:6" ht="15.75">
      <c r="A32" s="597" t="s">
        <v>544</v>
      </c>
      <c r="B32" s="598" t="s">
        <v>666</v>
      </c>
      <c r="C32" s="599">
        <v>45626.958333333336</v>
      </c>
      <c r="D32" s="669">
        <v>45632.958333333336</v>
      </c>
      <c r="E32" s="668">
        <v>45638.958333333336</v>
      </c>
    </row>
    <row r="33" spans="1:21" ht="15.75">
      <c r="A33" s="597" t="s">
        <v>559</v>
      </c>
      <c r="B33" s="598" t="s">
        <v>594</v>
      </c>
      <c r="C33" s="599">
        <v>45633.958333333336</v>
      </c>
      <c r="D33" s="669">
        <v>45639.958333333336</v>
      </c>
      <c r="E33" s="668">
        <v>45645.958333333336</v>
      </c>
    </row>
    <row r="34" spans="1:21" ht="15.75">
      <c r="A34" s="597" t="s">
        <v>549</v>
      </c>
      <c r="B34" s="598" t="s">
        <v>733</v>
      </c>
      <c r="C34" s="599">
        <v>45640.958333333336</v>
      </c>
      <c r="D34" s="669">
        <v>45646.958333333336</v>
      </c>
      <c r="E34" s="668">
        <v>45652.958333333336</v>
      </c>
    </row>
    <row r="35" spans="1:21" ht="15.75">
      <c r="A35" s="600" t="s">
        <v>544</v>
      </c>
      <c r="B35" s="601" t="s">
        <v>823</v>
      </c>
      <c r="C35" s="599">
        <v>45647.958333333336</v>
      </c>
      <c r="D35" s="669">
        <v>45653.958333333336</v>
      </c>
      <c r="E35" s="668">
        <v>45659.958333333336</v>
      </c>
    </row>
    <row r="36" spans="1:21" ht="15.75">
      <c r="A36" s="597" t="s">
        <v>559</v>
      </c>
      <c r="B36" s="598" t="s">
        <v>644</v>
      </c>
      <c r="C36" s="599">
        <v>45654.958333333336</v>
      </c>
      <c r="D36" s="669">
        <v>45660.958333333336</v>
      </c>
      <c r="E36" s="668">
        <v>45666.958333333336</v>
      </c>
    </row>
    <row r="37" spans="1:21" ht="16.5" hidden="1" thickBot="1">
      <c r="A37" s="694" t="s">
        <v>549</v>
      </c>
      <c r="B37" s="695" t="s">
        <v>824</v>
      </c>
      <c r="C37" s="696">
        <v>45661.958333333336</v>
      </c>
      <c r="D37" s="697">
        <v>45667.958333333336</v>
      </c>
      <c r="E37" s="668">
        <v>45673.958333333336</v>
      </c>
    </row>
    <row r="38" spans="1:21" ht="15.75" hidden="1">
      <c r="A38" s="597"/>
      <c r="B38" s="827"/>
      <c r="C38" s="599"/>
      <c r="D38" s="669"/>
      <c r="E38" s="692"/>
    </row>
    <row r="39" spans="1:21" ht="16.5" thickBot="1">
      <c r="A39" s="694"/>
      <c r="B39" s="828"/>
      <c r="C39" s="696"/>
      <c r="D39" s="697"/>
      <c r="E39" s="820"/>
    </row>
    <row r="41" spans="1:21">
      <c r="A41" s="163" t="s">
        <v>176</v>
      </c>
      <c r="B41" s="163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1:21">
      <c r="A42" s="579" t="s">
        <v>324</v>
      </c>
      <c r="B42" s="163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1:21">
      <c r="A43" s="163" t="s">
        <v>325</v>
      </c>
      <c r="B43" s="163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1:21">
      <c r="A44" s="163" t="s">
        <v>326</v>
      </c>
      <c r="B44" s="163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1:21">
      <c r="A45" s="163" t="s">
        <v>327</v>
      </c>
      <c r="B45" s="163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</row>
    <row r="46" spans="1:21">
      <c r="A46" s="163" t="s">
        <v>328</v>
      </c>
      <c r="B46" s="163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</row>
    <row r="47" spans="1:21" s="602" customFormat="1" ht="18" customHeight="1">
      <c r="A47" s="163" t="s">
        <v>363</v>
      </c>
      <c r="B47" s="603"/>
      <c r="C47" s="604"/>
      <c r="D47" s="604"/>
      <c r="E47" s="604"/>
      <c r="F47" s="604"/>
      <c r="G47" s="604"/>
      <c r="H47" s="604"/>
      <c r="I47" s="604"/>
    </row>
    <row r="48" spans="1:21" s="602" customFormat="1" ht="18" customHeight="1">
      <c r="A48" s="163" t="s">
        <v>364</v>
      </c>
      <c r="B48" s="603"/>
      <c r="C48" s="604"/>
      <c r="D48" s="604"/>
      <c r="E48" s="604"/>
      <c r="F48" s="604"/>
      <c r="G48" s="604"/>
      <c r="H48" s="604"/>
      <c r="I48" s="604"/>
    </row>
    <row r="49" spans="1:21" s="602" customFormat="1" ht="18" customHeight="1">
      <c r="A49" s="163" t="s">
        <v>405</v>
      </c>
      <c r="B49" s="603"/>
      <c r="C49" s="604"/>
      <c r="D49" s="604"/>
      <c r="E49" s="604"/>
      <c r="F49" s="604"/>
      <c r="G49" s="604"/>
      <c r="H49" s="604"/>
      <c r="I49" s="604"/>
    </row>
    <row r="50" spans="1:21" ht="15.75">
      <c r="A50" s="580" t="s">
        <v>177</v>
      </c>
      <c r="B50" s="42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>
      <c r="A51" s="427" t="s">
        <v>329</v>
      </c>
      <c r="B51" s="427"/>
      <c r="C51" s="185"/>
    </row>
  </sheetData>
  <mergeCells count="14">
    <mergeCell ref="A1:G1"/>
    <mergeCell ref="A2:G2"/>
    <mergeCell ref="A3:G3"/>
    <mergeCell ref="A4:G4"/>
    <mergeCell ref="A9:A10"/>
    <mergeCell ref="B9:B10"/>
    <mergeCell ref="D9:F9"/>
    <mergeCell ref="A19:A20"/>
    <mergeCell ref="F19:F20"/>
    <mergeCell ref="E19:E20"/>
    <mergeCell ref="D19:D20"/>
    <mergeCell ref="E30:E31"/>
    <mergeCell ref="A30:A31"/>
    <mergeCell ref="D30:D31"/>
  </mergeCells>
  <hyperlinks>
    <hyperlink ref="A6" location="INDEX!A1" display="BACK TO INDEX" xr:uid="{00000000-0004-0000-0B00-000000000000}"/>
  </hyperlink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rgb="FF0070C0"/>
  </sheetPr>
  <dimension ref="A1:AQ115"/>
  <sheetViews>
    <sheetView zoomScaleNormal="100" workbookViewId="0">
      <pane ySplit="8" topLeftCell="A9" activePane="bottomLeft" state="frozen"/>
      <selection activeCell="J13" sqref="J13"/>
      <selection pane="bottomLeft" activeCell="A67" sqref="A67"/>
    </sheetView>
  </sheetViews>
  <sheetFormatPr defaultColWidth="6.42578125" defaultRowHeight="15.75" customHeight="1"/>
  <cols>
    <col min="1" max="1" width="8.5703125" style="24" customWidth="1"/>
    <col min="2" max="2" width="19.85546875" style="24" customWidth="1"/>
    <col min="3" max="3" width="5.140625" style="50" customWidth="1"/>
    <col min="4" max="4" width="8.42578125" style="24" customWidth="1"/>
    <col min="5" max="8" width="6.42578125" style="24"/>
    <col min="9" max="9" width="5.85546875" style="24" customWidth="1"/>
    <col min="10" max="10" width="5.5703125" style="24" customWidth="1"/>
    <col min="11" max="11" width="6.42578125" style="24"/>
    <col min="12" max="12" width="8.28515625" style="206" customWidth="1"/>
    <col min="13" max="13" width="10.7109375" style="206" customWidth="1"/>
    <col min="14" max="16" width="6.42578125" style="24"/>
    <col min="17" max="17" width="10.5703125" style="24" customWidth="1"/>
    <col min="18" max="18" width="10.7109375" style="24" customWidth="1"/>
    <col min="19" max="19" width="11.85546875" style="24" customWidth="1"/>
    <col min="20" max="20" width="8.140625" style="24" customWidth="1"/>
    <col min="21" max="21" width="10" style="24" customWidth="1"/>
    <col min="22" max="22" width="11.140625" style="24" customWidth="1"/>
    <col min="23" max="23" width="10.7109375" style="24" customWidth="1"/>
    <col min="24" max="24" width="9.7109375" style="24" customWidth="1"/>
    <col min="25" max="25" width="11" style="24" customWidth="1"/>
    <col min="26" max="26" width="6.42578125" style="24"/>
    <col min="27" max="27" width="10.28515625" style="24" customWidth="1"/>
    <col min="28" max="28" width="10.5703125" style="24" hidden="1" customWidth="1"/>
    <col min="29" max="29" width="10.140625" style="24" hidden="1" customWidth="1"/>
    <col min="30" max="30" width="11.28515625" style="24" hidden="1" customWidth="1"/>
    <col min="31" max="16384" width="6.42578125" style="24"/>
  </cols>
  <sheetData>
    <row r="1" spans="1:43" s="6" customFormat="1" ht="26.25">
      <c r="A1" s="1143" t="s">
        <v>163</v>
      </c>
      <c r="B1" s="1143"/>
      <c r="C1" s="1143"/>
      <c r="D1" s="1143"/>
      <c r="E1" s="1143"/>
      <c r="F1" s="1143"/>
      <c r="G1" s="1143"/>
      <c r="H1" s="1143"/>
      <c r="I1" s="1143"/>
      <c r="J1" s="1143"/>
      <c r="K1" s="1143"/>
      <c r="L1" s="1143"/>
      <c r="M1" s="1143"/>
      <c r="N1" s="1143"/>
      <c r="O1" s="1143"/>
      <c r="P1" s="1143"/>
      <c r="Q1" s="1143"/>
      <c r="R1" s="1143"/>
      <c r="S1" s="1143"/>
      <c r="T1" s="1143"/>
      <c r="U1" s="1143"/>
      <c r="V1" s="1143"/>
      <c r="W1" s="1143"/>
      <c r="X1" s="1143"/>
      <c r="Y1" s="1143"/>
      <c r="Z1" s="1143"/>
      <c r="AA1" s="1143"/>
    </row>
    <row r="2" spans="1:43" s="7" customFormat="1" ht="18.75">
      <c r="A2" s="1144" t="s">
        <v>167</v>
      </c>
      <c r="B2" s="1144"/>
      <c r="C2" s="1144"/>
      <c r="D2" s="1144"/>
      <c r="E2" s="1144"/>
      <c r="F2" s="1144"/>
      <c r="G2" s="1144"/>
      <c r="H2" s="1144"/>
      <c r="I2" s="1144"/>
      <c r="J2" s="1144"/>
      <c r="K2" s="1144"/>
      <c r="L2" s="1144"/>
      <c r="M2" s="1144"/>
      <c r="N2" s="1144"/>
      <c r="O2" s="1144"/>
      <c r="P2" s="1144"/>
      <c r="Q2" s="1144"/>
      <c r="R2" s="1144"/>
      <c r="S2" s="1144"/>
      <c r="T2" s="1144"/>
      <c r="U2" s="1144"/>
      <c r="V2" s="1144"/>
      <c r="W2" s="1144"/>
      <c r="X2" s="1144"/>
      <c r="Y2" s="1144"/>
      <c r="Z2" s="1144"/>
      <c r="AA2" s="1144"/>
    </row>
    <row r="3" spans="1:43" s="7" customFormat="1" ht="19.5" thickBot="1">
      <c r="A3" s="1145" t="s">
        <v>168</v>
      </c>
      <c r="B3" s="1145"/>
      <c r="C3" s="1145"/>
      <c r="D3" s="1145"/>
      <c r="E3" s="1145"/>
      <c r="F3" s="1145"/>
      <c r="G3" s="1145"/>
      <c r="H3" s="1145"/>
      <c r="I3" s="1145"/>
      <c r="J3" s="1145"/>
      <c r="K3" s="1145"/>
      <c r="L3" s="1145"/>
      <c r="M3" s="1145"/>
      <c r="N3" s="1145"/>
      <c r="O3" s="1145"/>
      <c r="P3" s="1145"/>
      <c r="Q3" s="1145"/>
      <c r="R3" s="1145"/>
      <c r="S3" s="1145"/>
      <c r="T3" s="1145"/>
      <c r="U3" s="1145"/>
      <c r="V3" s="1145"/>
      <c r="W3" s="1145"/>
      <c r="X3" s="1145"/>
      <c r="Y3" s="1145"/>
      <c r="Z3" s="1145"/>
      <c r="AA3" s="1145"/>
    </row>
    <row r="4" spans="1:43" s="39" customFormat="1" ht="21.75" customHeight="1" thickTop="1">
      <c r="A4" s="1157" t="s">
        <v>20</v>
      </c>
      <c r="B4" s="1157"/>
      <c r="C4" s="1157"/>
      <c r="D4" s="1157"/>
      <c r="E4" s="1157"/>
      <c r="F4" s="1157"/>
      <c r="G4" s="1157"/>
      <c r="H4" s="1157"/>
      <c r="I4" s="1157"/>
      <c r="J4" s="1157"/>
      <c r="K4" s="1157"/>
      <c r="L4" s="1157"/>
      <c r="M4" s="1157"/>
      <c r="N4" s="1157"/>
      <c r="O4" s="1157"/>
      <c r="P4" s="1157"/>
      <c r="Q4" s="1157"/>
      <c r="R4" s="1157"/>
      <c r="S4" s="1157"/>
      <c r="T4" s="1157"/>
      <c r="U4" s="1157"/>
      <c r="V4" s="1157"/>
      <c r="W4" s="1157"/>
      <c r="X4" s="1157"/>
      <c r="Y4" s="1157"/>
      <c r="Z4" s="1157"/>
      <c r="AA4" s="1157"/>
    </row>
    <row r="5" spans="1:43" s="40" customFormat="1" ht="15.75" customHeight="1">
      <c r="A5" s="187" t="s">
        <v>91</v>
      </c>
      <c r="E5" s="43"/>
      <c r="F5" s="43"/>
      <c r="G5" s="43"/>
      <c r="H5" s="41"/>
      <c r="I5" s="41"/>
      <c r="J5" s="41"/>
      <c r="L5" s="43"/>
      <c r="M5" s="43"/>
      <c r="N5" s="43"/>
      <c r="O5" s="41"/>
      <c r="P5" s="44"/>
      <c r="Q5" s="44"/>
      <c r="R5" s="41"/>
      <c r="S5" s="41"/>
      <c r="T5" s="20" t="s">
        <v>47</v>
      </c>
      <c r="U5" s="268">
        <f ca="1">TODAY()</f>
        <v>45621</v>
      </c>
      <c r="V5" s="269"/>
      <c r="W5" s="269"/>
      <c r="X5" s="269"/>
    </row>
    <row r="6" spans="1:43" ht="15.75" customHeight="1" thickBot="1">
      <c r="L6" s="24"/>
      <c r="M6" s="24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121" customFormat="1" ht="35.1" customHeight="1" thickTop="1">
      <c r="A7" s="744" t="s">
        <v>148</v>
      </c>
      <c r="B7" s="1252" t="s">
        <v>27</v>
      </c>
      <c r="C7" s="1253"/>
      <c r="D7" s="1253"/>
      <c r="E7" s="1256" t="s">
        <v>28</v>
      </c>
      <c r="F7" s="1257"/>
      <c r="G7" s="1257"/>
      <c r="H7" s="1257"/>
      <c r="I7" s="1258"/>
      <c r="J7" s="1259"/>
      <c r="K7" s="399" t="s">
        <v>29</v>
      </c>
      <c r="L7" s="411"/>
      <c r="M7" s="411"/>
      <c r="N7" s="411"/>
      <c r="O7" s="1257" t="s">
        <v>30</v>
      </c>
      <c r="P7" s="1257"/>
      <c r="Q7" s="1257"/>
      <c r="R7" s="1257"/>
      <c r="S7" s="412"/>
      <c r="T7" s="413"/>
      <c r="U7" s="1260" t="s">
        <v>31</v>
      </c>
      <c r="V7" s="1257"/>
      <c r="W7" s="1257"/>
      <c r="X7" s="1257"/>
      <c r="Y7" s="1257"/>
      <c r="Z7" s="1257"/>
      <c r="AA7" s="1261"/>
      <c r="AB7" s="255"/>
      <c r="AC7" s="148"/>
      <c r="AD7" s="148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</row>
    <row r="8" spans="1:43" s="121" customFormat="1" ht="35.25" customHeight="1" thickBot="1">
      <c r="A8" s="745" t="s">
        <v>149</v>
      </c>
      <c r="B8" s="1254"/>
      <c r="C8" s="1255"/>
      <c r="D8" s="1255"/>
      <c r="E8" s="1262" t="s">
        <v>32</v>
      </c>
      <c r="F8" s="1250"/>
      <c r="G8" s="1250" t="s">
        <v>157</v>
      </c>
      <c r="H8" s="1250"/>
      <c r="I8" s="1250" t="s">
        <v>139</v>
      </c>
      <c r="J8" s="1251"/>
      <c r="K8" s="400" t="s">
        <v>3</v>
      </c>
      <c r="L8" s="401" t="s">
        <v>24</v>
      </c>
      <c r="M8" s="401" t="s">
        <v>78</v>
      </c>
      <c r="N8" s="401" t="s">
        <v>5</v>
      </c>
      <c r="O8" s="402" t="s">
        <v>4</v>
      </c>
      <c r="P8" s="401" t="s">
        <v>8</v>
      </c>
      <c r="Q8" s="401" t="s">
        <v>81</v>
      </c>
      <c r="R8" s="401" t="s">
        <v>494</v>
      </c>
      <c r="S8" s="401" t="s">
        <v>160</v>
      </c>
      <c r="T8" s="401" t="s">
        <v>48</v>
      </c>
      <c r="U8" s="401" t="s">
        <v>7</v>
      </c>
      <c r="V8" s="402" t="s">
        <v>26</v>
      </c>
      <c r="W8" s="401" t="s">
        <v>22</v>
      </c>
      <c r="X8" s="401" t="s">
        <v>23</v>
      </c>
      <c r="Y8" s="401" t="s">
        <v>35</v>
      </c>
      <c r="Z8" s="401" t="s">
        <v>101</v>
      </c>
      <c r="AA8" s="414" t="s">
        <v>142</v>
      </c>
      <c r="AB8" s="256" t="s">
        <v>79</v>
      </c>
      <c r="AC8" s="247" t="s">
        <v>151</v>
      </c>
      <c r="AD8" s="248" t="s">
        <v>89</v>
      </c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</row>
    <row r="9" spans="1:43" s="149" customFormat="1" ht="15.75" customHeight="1">
      <c r="A9" s="327" t="s">
        <v>145</v>
      </c>
      <c r="B9" s="328" t="s">
        <v>459</v>
      </c>
      <c r="C9" s="329" t="s">
        <v>140</v>
      </c>
      <c r="D9" s="389">
        <v>43</v>
      </c>
      <c r="E9" s="918">
        <f>K9-1</f>
        <v>45607</v>
      </c>
      <c r="F9" s="919">
        <v>0.375</v>
      </c>
      <c r="G9" s="332">
        <f t="shared" ref="G9:G50" si="0">K9-2</f>
        <v>45606</v>
      </c>
      <c r="H9" s="920">
        <v>0.54166666666666663</v>
      </c>
      <c r="I9" s="919"/>
      <c r="J9" s="921"/>
      <c r="K9" s="918">
        <v>45608</v>
      </c>
      <c r="L9" s="923"/>
      <c r="M9" s="924"/>
      <c r="N9" s="340">
        <f>K9+14</f>
        <v>45622</v>
      </c>
      <c r="O9" s="925"/>
      <c r="P9" s="924"/>
      <c r="Q9" s="924"/>
      <c r="R9" s="340"/>
      <c r="S9" s="340"/>
      <c r="T9" s="340"/>
      <c r="U9" s="926">
        <f>K9+10</f>
        <v>45618</v>
      </c>
      <c r="V9" s="926">
        <f>K9+11</f>
        <v>45619</v>
      </c>
      <c r="W9" s="340">
        <f>K9+12</f>
        <v>45620</v>
      </c>
      <c r="X9" s="927">
        <f>K9+17</f>
        <v>45625</v>
      </c>
      <c r="Y9" s="340">
        <f>K9+14</f>
        <v>45622</v>
      </c>
      <c r="Z9" s="928"/>
      <c r="AA9" s="947">
        <f>K9+14</f>
        <v>45622</v>
      </c>
      <c r="AB9" s="741">
        <f>K9+10</f>
        <v>45618</v>
      </c>
      <c r="AC9" s="742"/>
      <c r="AD9" s="743">
        <f>V9+2</f>
        <v>45621</v>
      </c>
      <c r="AE9" s="431"/>
      <c r="AF9" s="431"/>
      <c r="AG9" s="431"/>
      <c r="AH9" s="431"/>
      <c r="AI9" s="431"/>
      <c r="AJ9" s="431"/>
      <c r="AK9" s="431"/>
      <c r="AL9" s="431"/>
      <c r="AM9" s="431"/>
      <c r="AN9" s="431"/>
      <c r="AO9" s="431"/>
      <c r="AP9" s="431"/>
      <c r="AQ9" s="431"/>
    </row>
    <row r="10" spans="1:43" s="149" customFormat="1" ht="15.75" customHeight="1">
      <c r="A10" s="343" t="s">
        <v>146</v>
      </c>
      <c r="B10" s="390" t="s">
        <v>434</v>
      </c>
      <c r="C10" s="391" t="s">
        <v>140</v>
      </c>
      <c r="D10" s="392">
        <v>0</v>
      </c>
      <c r="E10" s="550">
        <f>K10-1</f>
        <v>45608</v>
      </c>
      <c r="F10" s="551">
        <v>0.41666666666666669</v>
      </c>
      <c r="G10" s="552">
        <f t="shared" si="0"/>
        <v>45607</v>
      </c>
      <c r="H10" s="553">
        <v>0.58333333333333337</v>
      </c>
      <c r="I10" s="551"/>
      <c r="J10" s="554"/>
      <c r="K10" s="550">
        <v>45609</v>
      </c>
      <c r="L10" s="728">
        <f>K10+12</f>
        <v>45621</v>
      </c>
      <c r="M10" s="729"/>
      <c r="N10" s="730">
        <f>K10+14</f>
        <v>45623</v>
      </c>
      <c r="O10" s="730">
        <f>K10+13</f>
        <v>45622</v>
      </c>
      <c r="P10" s="730">
        <f>K10+15</f>
        <v>45624</v>
      </c>
      <c r="Q10" s="729"/>
      <c r="R10" s="730">
        <f>K10+16</f>
        <v>45625</v>
      </c>
      <c r="S10" s="730"/>
      <c r="T10" s="730"/>
      <c r="U10" s="732">
        <f>K10+13</f>
        <v>45622</v>
      </c>
      <c r="V10" s="732">
        <f>K10+14</f>
        <v>45623</v>
      </c>
      <c r="W10" s="730">
        <f>K10+16</f>
        <v>45625</v>
      </c>
      <c r="X10" s="733"/>
      <c r="Y10" s="730">
        <f>K10+18</f>
        <v>45627</v>
      </c>
      <c r="Z10" s="734"/>
      <c r="AA10" s="949"/>
      <c r="AB10" s="741"/>
      <c r="AC10" s="742">
        <f>K10+14</f>
        <v>45623</v>
      </c>
      <c r="AD10" s="743">
        <f>V10+2</f>
        <v>45625</v>
      </c>
      <c r="AE10" s="431"/>
      <c r="AF10" s="431"/>
      <c r="AG10" s="431"/>
      <c r="AH10" s="431"/>
      <c r="AI10" s="431"/>
      <c r="AJ10" s="431"/>
      <c r="AK10" s="431"/>
      <c r="AL10" s="431"/>
      <c r="AM10" s="431"/>
      <c r="AN10" s="431"/>
      <c r="AO10" s="431"/>
      <c r="AP10" s="431"/>
      <c r="AQ10" s="431"/>
    </row>
    <row r="11" spans="1:43" s="121" customFormat="1" ht="15.75" customHeight="1">
      <c r="A11" s="704" t="s">
        <v>485</v>
      </c>
      <c r="B11" s="216" t="s">
        <v>434</v>
      </c>
      <c r="C11" s="217" t="s">
        <v>140</v>
      </c>
      <c r="D11" s="218"/>
      <c r="E11" s="834">
        <f>K11-2</f>
        <v>45607</v>
      </c>
      <c r="F11" s="835">
        <v>0.99930555555555556</v>
      </c>
      <c r="G11" s="836">
        <f t="shared" si="0"/>
        <v>45607</v>
      </c>
      <c r="H11" s="837">
        <v>0.16666666666666666</v>
      </c>
      <c r="I11" s="835"/>
      <c r="J11" s="838"/>
      <c r="K11" s="834">
        <v>45609</v>
      </c>
      <c r="L11" s="839">
        <f>K11+9</f>
        <v>45618</v>
      </c>
      <c r="M11" s="840"/>
      <c r="N11" s="841"/>
      <c r="O11" s="842"/>
      <c r="P11" s="841">
        <f>K11+8</f>
        <v>45617</v>
      </c>
      <c r="Q11" s="840"/>
      <c r="R11" s="841"/>
      <c r="S11" s="841"/>
      <c r="T11" s="841"/>
      <c r="U11" s="843"/>
      <c r="V11" s="843"/>
      <c r="W11" s="841"/>
      <c r="X11" s="844"/>
      <c r="Y11" s="841"/>
      <c r="Z11" s="845"/>
      <c r="AA11" s="948"/>
      <c r="AB11" s="846"/>
      <c r="AC11" s="847"/>
      <c r="AD11" s="848"/>
      <c r="AE11" s="849"/>
      <c r="AF11" s="849"/>
      <c r="AG11" s="849"/>
      <c r="AH11" s="849"/>
      <c r="AI11" s="849"/>
      <c r="AJ11" s="849"/>
      <c r="AK11" s="849"/>
      <c r="AL11" s="849"/>
      <c r="AM11" s="849"/>
      <c r="AN11" s="849"/>
      <c r="AO11" s="849"/>
      <c r="AP11" s="849"/>
      <c r="AQ11" s="849"/>
    </row>
    <row r="12" spans="1:43" s="149" customFormat="1" ht="15.75" customHeight="1">
      <c r="A12" s="343" t="s">
        <v>203</v>
      </c>
      <c r="B12" s="390" t="s">
        <v>434</v>
      </c>
      <c r="C12" s="391" t="s">
        <v>140</v>
      </c>
      <c r="D12" s="392"/>
      <c r="E12" s="834">
        <f>K12-2</f>
        <v>45605</v>
      </c>
      <c r="F12" s="551">
        <v>0.99930555555555556</v>
      </c>
      <c r="G12" s="552">
        <f t="shared" si="0"/>
        <v>45605</v>
      </c>
      <c r="H12" s="553">
        <v>0.99930555555555556</v>
      </c>
      <c r="I12" s="976">
        <f>K12-1</f>
        <v>45606</v>
      </c>
      <c r="J12" s="554">
        <v>0.99930555555555556</v>
      </c>
      <c r="K12" s="550">
        <v>45607</v>
      </c>
      <c r="L12" s="728"/>
      <c r="M12" s="729"/>
      <c r="N12" s="730">
        <f>9+K12</f>
        <v>45616</v>
      </c>
      <c r="O12" s="730">
        <f>K12+8</f>
        <v>45615</v>
      </c>
      <c r="P12" s="729"/>
      <c r="Q12" s="729"/>
      <c r="R12" s="730"/>
      <c r="S12" s="730"/>
      <c r="T12" s="730"/>
      <c r="U12" s="732">
        <f>13+K12</f>
        <v>45620</v>
      </c>
      <c r="V12" s="732">
        <f>12+K12</f>
        <v>45619</v>
      </c>
      <c r="W12" s="730">
        <f>K12+11</f>
        <v>45618</v>
      </c>
      <c r="X12" s="733"/>
      <c r="Y12" s="730">
        <f>K12+18</f>
        <v>45625</v>
      </c>
      <c r="Z12" s="734"/>
      <c r="AA12" s="949">
        <f>K12+16</f>
        <v>45623</v>
      </c>
      <c r="AB12" s="741"/>
      <c r="AC12" s="742"/>
      <c r="AD12" s="743"/>
      <c r="AE12" s="431"/>
      <c r="AF12" s="431"/>
      <c r="AG12" s="431"/>
      <c r="AH12" s="431"/>
      <c r="AI12" s="431"/>
      <c r="AJ12" s="431"/>
      <c r="AK12" s="431"/>
      <c r="AL12" s="431"/>
      <c r="AM12" s="431"/>
      <c r="AN12" s="431"/>
      <c r="AO12" s="431"/>
      <c r="AP12" s="431"/>
      <c r="AQ12" s="431"/>
    </row>
    <row r="13" spans="1:43" s="149" customFormat="1" ht="15.75" customHeight="1">
      <c r="A13" s="343" t="s">
        <v>268</v>
      </c>
      <c r="B13" s="390" t="s">
        <v>434</v>
      </c>
      <c r="C13" s="391" t="s">
        <v>140</v>
      </c>
      <c r="D13" s="392"/>
      <c r="E13" s="550">
        <f t="shared" ref="E13:E15" si="1">K13-1</f>
        <v>45605</v>
      </c>
      <c r="F13" s="551">
        <v>0.375</v>
      </c>
      <c r="G13" s="552">
        <f t="shared" si="0"/>
        <v>45604</v>
      </c>
      <c r="H13" s="553">
        <v>0.54166666666666663</v>
      </c>
      <c r="I13" s="551"/>
      <c r="J13" s="554"/>
      <c r="K13" s="550">
        <v>45606</v>
      </c>
      <c r="L13" s="728"/>
      <c r="M13" s="730">
        <f>K13+11</f>
        <v>45617</v>
      </c>
      <c r="N13" s="730"/>
      <c r="O13" s="731"/>
      <c r="P13" s="729"/>
      <c r="Q13" s="730">
        <f>K13+13</f>
        <v>45619</v>
      </c>
      <c r="R13" s="730"/>
      <c r="S13" s="730"/>
      <c r="T13" s="730"/>
      <c r="U13" s="732">
        <f>K13+8</f>
        <v>45614</v>
      </c>
      <c r="V13" s="732">
        <f>K13+8</f>
        <v>45614</v>
      </c>
      <c r="W13" s="730"/>
      <c r="X13" s="733"/>
      <c r="Y13" s="730"/>
      <c r="Z13" s="734">
        <f>K13+9</f>
        <v>45615</v>
      </c>
      <c r="AA13" s="949">
        <f>K13+9</f>
        <v>45615</v>
      </c>
      <c r="AB13" s="741"/>
      <c r="AC13" s="742"/>
      <c r="AD13" s="743"/>
      <c r="AE13" s="431"/>
      <c r="AF13" s="431"/>
      <c r="AG13" s="431"/>
      <c r="AH13" s="431"/>
      <c r="AI13" s="431"/>
      <c r="AJ13" s="431"/>
      <c r="AK13" s="431"/>
      <c r="AL13" s="431"/>
      <c r="AM13" s="431"/>
      <c r="AN13" s="431"/>
      <c r="AO13" s="431"/>
      <c r="AP13" s="431"/>
      <c r="AQ13" s="431"/>
    </row>
    <row r="14" spans="1:43" s="149" customFormat="1" ht="15.75" customHeight="1">
      <c r="A14" s="343" t="s">
        <v>484</v>
      </c>
      <c r="B14" s="390" t="s">
        <v>608</v>
      </c>
      <c r="C14" s="391" t="s">
        <v>140</v>
      </c>
      <c r="D14" s="392">
        <v>5</v>
      </c>
      <c r="E14" s="834">
        <f t="shared" si="1"/>
        <v>45605</v>
      </c>
      <c r="F14" s="551">
        <v>0.4993055555555555</v>
      </c>
      <c r="G14" s="552">
        <f t="shared" si="0"/>
        <v>45604</v>
      </c>
      <c r="H14" s="553">
        <v>0.66666666666666663</v>
      </c>
      <c r="I14" s="551"/>
      <c r="J14" s="554"/>
      <c r="K14" s="550">
        <v>45606</v>
      </c>
      <c r="L14" s="728"/>
      <c r="M14" s="730">
        <f>K14+11</f>
        <v>45617</v>
      </c>
      <c r="N14" s="730"/>
      <c r="O14" s="731"/>
      <c r="P14" s="729"/>
      <c r="Q14" s="841">
        <f>K14+13</f>
        <v>45619</v>
      </c>
      <c r="R14" s="730"/>
      <c r="S14" s="730"/>
      <c r="T14" s="730"/>
      <c r="U14" s="732"/>
      <c r="V14" s="732"/>
      <c r="W14" s="730"/>
      <c r="X14" s="733"/>
      <c r="Y14" s="730"/>
      <c r="Z14" s="734"/>
      <c r="AA14" s="949"/>
      <c r="AB14" s="741"/>
      <c r="AC14" s="742"/>
      <c r="AD14" s="743"/>
      <c r="AE14" s="431"/>
      <c r="AF14" s="431"/>
      <c r="AG14" s="431"/>
      <c r="AH14" s="431"/>
      <c r="AI14" s="431"/>
      <c r="AJ14" s="431"/>
      <c r="AK14" s="431"/>
      <c r="AL14" s="431"/>
      <c r="AM14" s="431"/>
      <c r="AN14" s="431"/>
      <c r="AO14" s="431"/>
      <c r="AP14" s="431"/>
      <c r="AQ14" s="431"/>
    </row>
    <row r="15" spans="1:43" s="149" customFormat="1" ht="15.75" customHeight="1" thickBot="1">
      <c r="A15" s="365" t="s">
        <v>147</v>
      </c>
      <c r="B15" s="757" t="s">
        <v>489</v>
      </c>
      <c r="C15" s="950" t="s">
        <v>140</v>
      </c>
      <c r="D15" s="936">
        <v>81</v>
      </c>
      <c r="E15" s="834">
        <f t="shared" si="1"/>
        <v>45611</v>
      </c>
      <c r="F15" s="938">
        <v>0.16666666666666666</v>
      </c>
      <c r="G15" s="760">
        <f t="shared" si="0"/>
        <v>45610</v>
      </c>
      <c r="H15" s="761">
        <v>0.33333333333333331</v>
      </c>
      <c r="I15" s="762"/>
      <c r="J15" s="763"/>
      <c r="K15" s="937">
        <v>45612</v>
      </c>
      <c r="L15" s="375">
        <f>K15+8</f>
        <v>45620</v>
      </c>
      <c r="M15" s="376"/>
      <c r="N15" s="376">
        <f>K15+10</f>
        <v>45622</v>
      </c>
      <c r="O15" s="377">
        <f>K15+10</f>
        <v>45622</v>
      </c>
      <c r="P15" s="378">
        <f>K15+18</f>
        <v>45630</v>
      </c>
      <c r="Q15" s="378"/>
      <c r="R15" s="378">
        <f>K15+12</f>
        <v>45624</v>
      </c>
      <c r="S15" s="378">
        <f>K15+12</f>
        <v>45624</v>
      </c>
      <c r="T15" s="378">
        <f>K15+12</f>
        <v>45624</v>
      </c>
      <c r="U15" s="378">
        <f>K15+9</f>
        <v>45621</v>
      </c>
      <c r="V15" s="378">
        <f>K15+10</f>
        <v>45622</v>
      </c>
      <c r="W15" s="378">
        <f>K15+12</f>
        <v>45624</v>
      </c>
      <c r="X15" s="940"/>
      <c r="Y15" s="378">
        <f>K15+12</f>
        <v>45624</v>
      </c>
      <c r="Z15" s="941"/>
      <c r="AA15" s="951"/>
      <c r="AB15" s="543"/>
      <c r="AC15" s="544">
        <f>K15+10</f>
        <v>45622</v>
      </c>
      <c r="AD15" s="544">
        <f>V15+2</f>
        <v>45624</v>
      </c>
      <c r="AE15" s="323"/>
      <c r="AF15" s="323"/>
      <c r="AG15" s="323"/>
      <c r="AH15" s="323"/>
      <c r="AI15" s="323"/>
      <c r="AJ15" s="323"/>
      <c r="AK15" s="323"/>
      <c r="AL15" s="323"/>
      <c r="AM15" s="323"/>
      <c r="AN15" s="323"/>
      <c r="AO15" s="323"/>
      <c r="AP15" s="323"/>
      <c r="AQ15" s="323"/>
    </row>
    <row r="16" spans="1:43" s="853" customFormat="1" ht="15.75" customHeight="1">
      <c r="A16" s="1035" t="s">
        <v>145</v>
      </c>
      <c r="B16" s="1036" t="s">
        <v>472</v>
      </c>
      <c r="C16" s="1037" t="s">
        <v>140</v>
      </c>
      <c r="D16" s="1038">
        <v>35</v>
      </c>
      <c r="E16" s="1039">
        <f>K16-1</f>
        <v>45614</v>
      </c>
      <c r="F16" s="1040">
        <v>0.375</v>
      </c>
      <c r="G16" s="1041">
        <f t="shared" si="0"/>
        <v>45613</v>
      </c>
      <c r="H16" s="1042">
        <v>0.54166666666666663</v>
      </c>
      <c r="I16" s="1040"/>
      <c r="J16" s="1043"/>
      <c r="K16" s="1044">
        <f>K9+7</f>
        <v>45615</v>
      </c>
      <c r="L16" s="1045"/>
      <c r="M16" s="1046"/>
      <c r="N16" s="1047">
        <f>K16+14</f>
        <v>45629</v>
      </c>
      <c r="O16" s="1048"/>
      <c r="P16" s="1046"/>
      <c r="Q16" s="1046"/>
      <c r="R16" s="1047"/>
      <c r="S16" s="1047"/>
      <c r="T16" s="1047"/>
      <c r="U16" s="1049">
        <f>K16+10</f>
        <v>45625</v>
      </c>
      <c r="V16" s="1049">
        <f>K16+11</f>
        <v>45626</v>
      </c>
      <c r="W16" s="1047">
        <f>K16+12</f>
        <v>45627</v>
      </c>
      <c r="X16" s="1050">
        <f>K16+17</f>
        <v>45632</v>
      </c>
      <c r="Y16" s="1047">
        <f>K16+14</f>
        <v>45629</v>
      </c>
      <c r="Z16" s="1051"/>
      <c r="AA16" s="1052">
        <f>K16+14</f>
        <v>45629</v>
      </c>
      <c r="AB16" s="1053">
        <f>K16+10</f>
        <v>45625</v>
      </c>
      <c r="AC16" s="1054"/>
      <c r="AD16" s="1055">
        <f>V16+2</f>
        <v>45628</v>
      </c>
      <c r="AE16" s="849"/>
      <c r="AF16" s="849"/>
      <c r="AG16" s="849"/>
      <c r="AH16" s="849"/>
      <c r="AI16" s="849"/>
      <c r="AJ16" s="849"/>
      <c r="AK16" s="849"/>
      <c r="AL16" s="849"/>
      <c r="AM16" s="849"/>
      <c r="AN16" s="849"/>
      <c r="AO16" s="849"/>
      <c r="AP16" s="849"/>
      <c r="AQ16" s="849"/>
    </row>
    <row r="17" spans="1:43" s="853" customFormat="1" ht="15.75" customHeight="1">
      <c r="A17" s="1056" t="s">
        <v>146</v>
      </c>
      <c r="B17" s="1057" t="s">
        <v>415</v>
      </c>
      <c r="C17" s="1058" t="s">
        <v>140</v>
      </c>
      <c r="D17" s="209">
        <v>66</v>
      </c>
      <c r="E17" s="766">
        <f>K17-1</f>
        <v>45615</v>
      </c>
      <c r="F17" s="850">
        <v>0.41666666666666669</v>
      </c>
      <c r="G17" s="210">
        <f t="shared" si="0"/>
        <v>45614</v>
      </c>
      <c r="H17" s="211">
        <v>0.58333333333333337</v>
      </c>
      <c r="I17" s="850"/>
      <c r="J17" s="1059"/>
      <c r="K17" s="767">
        <f>K10+7</f>
        <v>45616</v>
      </c>
      <c r="L17" s="851">
        <f>K17+12</f>
        <v>45628</v>
      </c>
      <c r="M17" s="158"/>
      <c r="N17" s="158">
        <f>K17+14</f>
        <v>45630</v>
      </c>
      <c r="O17" s="159">
        <f>K17+13</f>
        <v>45629</v>
      </c>
      <c r="P17" s="158">
        <f>K17+15</f>
        <v>45631</v>
      </c>
      <c r="Q17" s="158"/>
      <c r="R17" s="158">
        <f>K17+16</f>
        <v>45632</v>
      </c>
      <c r="S17" s="158"/>
      <c r="T17" s="158"/>
      <c r="U17" s="158">
        <f>K17+13</f>
        <v>45629</v>
      </c>
      <c r="V17" s="158">
        <f>K17+14</f>
        <v>45630</v>
      </c>
      <c r="W17" s="158">
        <f>K17+16</f>
        <v>45632</v>
      </c>
      <c r="X17" s="159"/>
      <c r="Y17" s="158">
        <f>K17+18</f>
        <v>45634</v>
      </c>
      <c r="Z17" s="219"/>
      <c r="AA17" s="954"/>
      <c r="AB17" s="852"/>
      <c r="AC17" s="768">
        <f>K17+14</f>
        <v>45630</v>
      </c>
      <c r="AD17" s="768">
        <f>V17+2</f>
        <v>45632</v>
      </c>
      <c r="AE17" s="769"/>
      <c r="AF17" s="769"/>
      <c r="AG17" s="769"/>
      <c r="AH17" s="769"/>
      <c r="AI17" s="769"/>
      <c r="AJ17" s="769"/>
      <c r="AK17" s="769"/>
      <c r="AL17" s="769"/>
      <c r="AM17" s="769"/>
      <c r="AN17" s="769"/>
      <c r="AO17" s="769"/>
      <c r="AP17" s="769"/>
      <c r="AQ17" s="769"/>
    </row>
    <row r="18" spans="1:43" s="150" customFormat="1" ht="15.75" customHeight="1">
      <c r="A18" s="952" t="s">
        <v>485</v>
      </c>
      <c r="B18" s="385" t="s">
        <v>748</v>
      </c>
      <c r="C18" s="386" t="s">
        <v>140</v>
      </c>
      <c r="D18" s="395">
        <v>64</v>
      </c>
      <c r="E18" s="536">
        <f>K18-1</f>
        <v>45615</v>
      </c>
      <c r="F18" s="735">
        <v>0.99930555555555556</v>
      </c>
      <c r="G18" s="349">
        <f t="shared" si="0"/>
        <v>45614</v>
      </c>
      <c r="H18" s="362">
        <v>0.16666666666666666</v>
      </c>
      <c r="I18" s="735"/>
      <c r="J18" s="736"/>
      <c r="K18" s="388">
        <f>K11+7</f>
        <v>45616</v>
      </c>
      <c r="L18" s="737">
        <f>K18+9</f>
        <v>45625</v>
      </c>
      <c r="M18" s="356"/>
      <c r="N18" s="356"/>
      <c r="O18" s="541"/>
      <c r="P18" s="356">
        <f>K18+8</f>
        <v>45624</v>
      </c>
      <c r="Q18" s="356"/>
      <c r="R18" s="356"/>
      <c r="S18" s="356"/>
      <c r="T18" s="356"/>
      <c r="U18" s="356"/>
      <c r="V18" s="356"/>
      <c r="W18" s="356"/>
      <c r="X18" s="541"/>
      <c r="Y18" s="356"/>
      <c r="Z18" s="357"/>
      <c r="AA18" s="953"/>
      <c r="AB18" s="538"/>
      <c r="AC18" s="544"/>
      <c r="AD18" s="544"/>
      <c r="AE18" s="323"/>
      <c r="AF18" s="323"/>
      <c r="AG18" s="323"/>
      <c r="AH18" s="323"/>
      <c r="AI18" s="323"/>
      <c r="AJ18" s="323"/>
      <c r="AK18" s="323"/>
      <c r="AL18" s="323"/>
      <c r="AM18" s="323"/>
      <c r="AN18" s="323"/>
      <c r="AO18" s="323"/>
      <c r="AP18" s="323"/>
      <c r="AQ18" s="323"/>
    </row>
    <row r="19" spans="1:43" s="150" customFormat="1" ht="15.75" customHeight="1">
      <c r="A19" s="952" t="s">
        <v>203</v>
      </c>
      <c r="B19" s="385" t="s">
        <v>566</v>
      </c>
      <c r="C19" s="386" t="s">
        <v>140</v>
      </c>
      <c r="D19" s="395">
        <v>9</v>
      </c>
      <c r="E19" s="536">
        <f>K19-2</f>
        <v>45612</v>
      </c>
      <c r="F19" s="735">
        <v>0.99930555555555556</v>
      </c>
      <c r="G19" s="349">
        <f t="shared" si="0"/>
        <v>45612</v>
      </c>
      <c r="H19" s="362">
        <v>0.99930555555555556</v>
      </c>
      <c r="I19" s="1029">
        <f>K19-1</f>
        <v>45613</v>
      </c>
      <c r="J19" s="736">
        <v>0.99930555555555556</v>
      </c>
      <c r="K19" s="388">
        <f>K12+7</f>
        <v>45614</v>
      </c>
      <c r="L19" s="737"/>
      <c r="M19" s="356"/>
      <c r="N19" s="356">
        <f>9+K19</f>
        <v>45623</v>
      </c>
      <c r="O19" s="541">
        <f>8+K19</f>
        <v>45622</v>
      </c>
      <c r="P19" s="356"/>
      <c r="Q19" s="356"/>
      <c r="R19" s="356"/>
      <c r="S19" s="356"/>
      <c r="T19" s="356"/>
      <c r="U19" s="356">
        <f>13+K19</f>
        <v>45627</v>
      </c>
      <c r="V19" s="356">
        <f>12+K19</f>
        <v>45626</v>
      </c>
      <c r="W19" s="356">
        <f>K19+11</f>
        <v>45625</v>
      </c>
      <c r="X19" s="541"/>
      <c r="Y19" s="356">
        <f>K19+18</f>
        <v>45632</v>
      </c>
      <c r="Z19" s="357"/>
      <c r="AA19" s="953">
        <f>K19+16</f>
        <v>45630</v>
      </c>
      <c r="AB19" s="538"/>
      <c r="AC19" s="544"/>
      <c r="AD19" s="544"/>
      <c r="AE19" s="323"/>
      <c r="AF19" s="323"/>
      <c r="AG19" s="323"/>
      <c r="AH19" s="323"/>
      <c r="AI19" s="323"/>
      <c r="AJ19" s="323"/>
      <c r="AK19" s="323"/>
      <c r="AL19" s="323"/>
      <c r="AM19" s="323"/>
      <c r="AN19" s="323"/>
      <c r="AO19" s="323"/>
      <c r="AP19" s="323"/>
      <c r="AQ19" s="323"/>
    </row>
    <row r="20" spans="1:43" s="150" customFormat="1" ht="15.75" customHeight="1">
      <c r="A20" s="952" t="s">
        <v>268</v>
      </c>
      <c r="B20" s="385" t="s">
        <v>491</v>
      </c>
      <c r="C20" s="386" t="s">
        <v>140</v>
      </c>
      <c r="D20" s="395">
        <v>70</v>
      </c>
      <c r="E20" s="536">
        <f t="shared" ref="E20:E25" si="2">K20-1</f>
        <v>45612</v>
      </c>
      <c r="F20" s="735">
        <v>0.375</v>
      </c>
      <c r="G20" s="349">
        <f t="shared" si="0"/>
        <v>45611</v>
      </c>
      <c r="H20" s="362">
        <v>0.54166666666666663</v>
      </c>
      <c r="I20" s="735"/>
      <c r="J20" s="736"/>
      <c r="K20" s="388">
        <f t="shared" ref="K20:K63" si="3">K13+7</f>
        <v>45613</v>
      </c>
      <c r="L20" s="737"/>
      <c r="M20" s="356">
        <f>K20+11</f>
        <v>45624</v>
      </c>
      <c r="N20" s="356"/>
      <c r="O20" s="541"/>
      <c r="P20" s="356"/>
      <c r="Q20" s="356">
        <f>M20+13</f>
        <v>45637</v>
      </c>
      <c r="R20" s="356"/>
      <c r="S20" s="356"/>
      <c r="T20" s="356"/>
      <c r="U20" s="356">
        <f>K20+8</f>
        <v>45621</v>
      </c>
      <c r="V20" s="356">
        <f>K20+8</f>
        <v>45621</v>
      </c>
      <c r="W20" s="356"/>
      <c r="X20" s="541"/>
      <c r="Y20" s="356"/>
      <c r="Z20" s="357">
        <f>K20+9</f>
        <v>45622</v>
      </c>
      <c r="AA20" s="953">
        <f>K20+9</f>
        <v>45622</v>
      </c>
      <c r="AB20" s="538"/>
      <c r="AC20" s="544"/>
      <c r="AD20" s="544"/>
      <c r="AE20" s="323"/>
      <c r="AF20" s="323"/>
      <c r="AG20" s="323"/>
      <c r="AH20" s="323"/>
      <c r="AI20" s="323"/>
      <c r="AJ20" s="323"/>
      <c r="AK20" s="323"/>
      <c r="AL20" s="323"/>
      <c r="AM20" s="323"/>
      <c r="AN20" s="323"/>
      <c r="AO20" s="323"/>
      <c r="AP20" s="323"/>
      <c r="AQ20" s="323"/>
    </row>
    <row r="21" spans="1:43" s="150" customFormat="1" ht="15.75" customHeight="1">
      <c r="A21" s="952" t="s">
        <v>484</v>
      </c>
      <c r="B21" s="385" t="s">
        <v>473</v>
      </c>
      <c r="C21" s="386" t="s">
        <v>140</v>
      </c>
      <c r="D21" s="395">
        <v>300</v>
      </c>
      <c r="E21" s="536">
        <f t="shared" si="2"/>
        <v>45612</v>
      </c>
      <c r="F21" s="735">
        <v>0.4993055555555555</v>
      </c>
      <c r="G21" s="349">
        <f t="shared" si="0"/>
        <v>45611</v>
      </c>
      <c r="H21" s="362">
        <v>0.66666666666666663</v>
      </c>
      <c r="I21" s="735"/>
      <c r="J21" s="736"/>
      <c r="K21" s="388">
        <f t="shared" si="3"/>
        <v>45613</v>
      </c>
      <c r="L21" s="737"/>
      <c r="M21" s="356">
        <f>K21+11</f>
        <v>45624</v>
      </c>
      <c r="N21" s="356"/>
      <c r="O21" s="541"/>
      <c r="P21" s="356"/>
      <c r="Q21" s="356">
        <f>K21+13</f>
        <v>45626</v>
      </c>
      <c r="R21" s="356"/>
      <c r="S21" s="356"/>
      <c r="T21" s="356"/>
      <c r="U21" s="356"/>
      <c r="V21" s="356"/>
      <c r="W21" s="356"/>
      <c r="X21" s="541"/>
      <c r="Y21" s="356"/>
      <c r="Z21" s="357"/>
      <c r="AA21" s="953"/>
      <c r="AB21" s="538"/>
      <c r="AC21" s="544"/>
      <c r="AD21" s="544"/>
      <c r="AE21" s="323"/>
      <c r="AF21" s="323"/>
      <c r="AG21" s="323"/>
      <c r="AH21" s="323"/>
      <c r="AI21" s="323"/>
      <c r="AJ21" s="323"/>
      <c r="AK21" s="323"/>
      <c r="AL21" s="323"/>
      <c r="AM21" s="323"/>
      <c r="AN21" s="323"/>
      <c r="AO21" s="323"/>
      <c r="AP21" s="323"/>
      <c r="AQ21" s="323"/>
    </row>
    <row r="22" spans="1:43" s="853" customFormat="1" ht="15.75" customHeight="1" thickBot="1">
      <c r="A22" s="955" t="s">
        <v>147</v>
      </c>
      <c r="B22" s="956" t="s">
        <v>333</v>
      </c>
      <c r="C22" s="957" t="s">
        <v>140</v>
      </c>
      <c r="D22" s="958">
        <v>46</v>
      </c>
      <c r="E22" s="959">
        <f t="shared" si="2"/>
        <v>45618</v>
      </c>
      <c r="F22" s="960">
        <v>0.16666666666666666</v>
      </c>
      <c r="G22" s="961">
        <f t="shared" si="0"/>
        <v>45617</v>
      </c>
      <c r="H22" s="962">
        <v>0.33333333333333331</v>
      </c>
      <c r="I22" s="960"/>
      <c r="J22" s="963"/>
      <c r="K22" s="964">
        <f t="shared" si="3"/>
        <v>45619</v>
      </c>
      <c r="L22" s="965">
        <f>K22+8</f>
        <v>45627</v>
      </c>
      <c r="M22" s="658"/>
      <c r="N22" s="658">
        <f>K22+10</f>
        <v>45629</v>
      </c>
      <c r="O22" s="966">
        <f>K22+10</f>
        <v>45629</v>
      </c>
      <c r="P22" s="658">
        <f>K22+18</f>
        <v>45637</v>
      </c>
      <c r="Q22" s="658"/>
      <c r="R22" s="658">
        <f>K22+12</f>
        <v>45631</v>
      </c>
      <c r="S22" s="658">
        <f>K22+12</f>
        <v>45631</v>
      </c>
      <c r="T22" s="658">
        <f>K22+12</f>
        <v>45631</v>
      </c>
      <c r="U22" s="658">
        <f>K22+9</f>
        <v>45628</v>
      </c>
      <c r="V22" s="658">
        <f>K22+10</f>
        <v>45629</v>
      </c>
      <c r="W22" s="658">
        <f>K22+12</f>
        <v>45631</v>
      </c>
      <c r="X22" s="966"/>
      <c r="Y22" s="658">
        <f>K22+12</f>
        <v>45631</v>
      </c>
      <c r="Z22" s="659"/>
      <c r="AA22" s="967"/>
      <c r="AB22" s="852"/>
      <c r="AC22" s="768">
        <f>K22+10</f>
        <v>45629</v>
      </c>
      <c r="AD22" s="768">
        <f>V22+2</f>
        <v>45631</v>
      </c>
      <c r="AE22" s="769"/>
      <c r="AF22" s="769"/>
      <c r="AG22" s="769"/>
      <c r="AH22" s="769"/>
      <c r="AI22" s="769"/>
      <c r="AJ22" s="769"/>
      <c r="AK22" s="769"/>
      <c r="AL22" s="769"/>
      <c r="AM22" s="769"/>
      <c r="AN22" s="769"/>
      <c r="AO22" s="769"/>
      <c r="AP22" s="769"/>
      <c r="AQ22" s="769"/>
    </row>
    <row r="23" spans="1:43" s="149" customFormat="1" ht="15.75" customHeight="1">
      <c r="A23" s="327" t="s">
        <v>145</v>
      </c>
      <c r="B23" s="328" t="s">
        <v>610</v>
      </c>
      <c r="C23" s="329" t="s">
        <v>140</v>
      </c>
      <c r="D23" s="389">
        <v>74</v>
      </c>
      <c r="E23" s="918">
        <f t="shared" si="2"/>
        <v>45621</v>
      </c>
      <c r="F23" s="919">
        <v>0.375</v>
      </c>
      <c r="G23" s="332">
        <f t="shared" si="0"/>
        <v>45620</v>
      </c>
      <c r="H23" s="920">
        <v>0.54166666666666663</v>
      </c>
      <c r="I23" s="919"/>
      <c r="J23" s="921"/>
      <c r="K23" s="922">
        <f t="shared" si="3"/>
        <v>45622</v>
      </c>
      <c r="L23" s="923"/>
      <c r="M23" s="924">
        <f>K23+9</f>
        <v>45631</v>
      </c>
      <c r="N23" s="340">
        <f>K23+14</f>
        <v>45636</v>
      </c>
      <c r="O23" s="925">
        <f>K23+8</f>
        <v>45630</v>
      </c>
      <c r="P23" s="924">
        <f>K23+12</f>
        <v>45634</v>
      </c>
      <c r="Q23" s="924">
        <f>K23+11</f>
        <v>45633</v>
      </c>
      <c r="R23" s="340"/>
      <c r="S23" s="340"/>
      <c r="T23" s="340"/>
      <c r="U23" s="926">
        <f>K23+10</f>
        <v>45632</v>
      </c>
      <c r="V23" s="926">
        <f>K23+11</f>
        <v>45633</v>
      </c>
      <c r="W23" s="340">
        <f>K23+12</f>
        <v>45634</v>
      </c>
      <c r="X23" s="927">
        <f>K23+17</f>
        <v>45639</v>
      </c>
      <c r="Y23" s="340">
        <f>K23+14</f>
        <v>45636</v>
      </c>
      <c r="Z23" s="928"/>
      <c r="AA23" s="947">
        <f>K23+14</f>
        <v>45636</v>
      </c>
      <c r="AB23" s="555">
        <f>K23+10</f>
        <v>45632</v>
      </c>
      <c r="AC23" s="556"/>
      <c r="AD23" s="557">
        <f>V23+2</f>
        <v>45635</v>
      </c>
      <c r="AE23" s="431"/>
      <c r="AF23" s="431"/>
      <c r="AG23" s="431"/>
      <c r="AH23" s="431"/>
      <c r="AI23" s="431"/>
      <c r="AJ23" s="431"/>
      <c r="AK23" s="431"/>
      <c r="AL23" s="431"/>
      <c r="AM23" s="431"/>
      <c r="AN23" s="431"/>
      <c r="AO23" s="431"/>
      <c r="AP23" s="431"/>
      <c r="AQ23" s="431"/>
    </row>
    <row r="24" spans="1:43" s="149" customFormat="1" ht="15.75" customHeight="1">
      <c r="A24" s="359" t="s">
        <v>146</v>
      </c>
      <c r="B24" s="344" t="s">
        <v>434</v>
      </c>
      <c r="C24" s="345" t="s">
        <v>140</v>
      </c>
      <c r="D24" s="395">
        <v>0</v>
      </c>
      <c r="E24" s="536">
        <f t="shared" si="2"/>
        <v>45622</v>
      </c>
      <c r="F24" s="735">
        <v>0.41666666666666669</v>
      </c>
      <c r="G24" s="349">
        <f t="shared" si="0"/>
        <v>45621</v>
      </c>
      <c r="H24" s="362">
        <v>0.58333333333333337</v>
      </c>
      <c r="I24" s="735"/>
      <c r="J24" s="736"/>
      <c r="K24" s="388">
        <f>K17+7</f>
        <v>45623</v>
      </c>
      <c r="L24" s="737">
        <f>K24+12</f>
        <v>45635</v>
      </c>
      <c r="M24" s="356"/>
      <c r="N24" s="356">
        <f>K24+14</f>
        <v>45637</v>
      </c>
      <c r="O24" s="541">
        <f>K24+13</f>
        <v>45636</v>
      </c>
      <c r="P24" s="356">
        <f>K24+15</f>
        <v>45638</v>
      </c>
      <c r="Q24" s="356"/>
      <c r="R24" s="356">
        <f>K24+16</f>
        <v>45639</v>
      </c>
      <c r="S24" s="356"/>
      <c r="T24" s="356"/>
      <c r="U24" s="356">
        <f>K24+13</f>
        <v>45636</v>
      </c>
      <c r="V24" s="356">
        <f>K24+14</f>
        <v>45637</v>
      </c>
      <c r="W24" s="356">
        <f>K24+16</f>
        <v>45639</v>
      </c>
      <c r="X24" s="541"/>
      <c r="Y24" s="356">
        <f>K24+18</f>
        <v>45641</v>
      </c>
      <c r="Z24" s="357"/>
      <c r="AA24" s="953"/>
      <c r="AB24" s="538"/>
      <c r="AC24" s="544">
        <f>K24+14</f>
        <v>45637</v>
      </c>
      <c r="AD24" s="544">
        <f>V24+2</f>
        <v>45639</v>
      </c>
      <c r="AE24" s="323"/>
      <c r="AF24" s="323"/>
      <c r="AG24" s="323"/>
      <c r="AH24" s="323"/>
      <c r="AI24" s="323"/>
      <c r="AJ24" s="323"/>
      <c r="AK24" s="323"/>
      <c r="AL24" s="323"/>
      <c r="AM24" s="323"/>
      <c r="AN24" s="323"/>
      <c r="AO24" s="323"/>
      <c r="AP24" s="323"/>
      <c r="AQ24" s="323"/>
    </row>
    <row r="25" spans="1:43" s="149" customFormat="1" ht="15.75" customHeight="1">
      <c r="A25" s="359" t="s">
        <v>485</v>
      </c>
      <c r="B25" s="344" t="s">
        <v>490</v>
      </c>
      <c r="C25" s="345" t="s">
        <v>140</v>
      </c>
      <c r="D25" s="395">
        <v>38</v>
      </c>
      <c r="E25" s="536">
        <f t="shared" si="2"/>
        <v>45622</v>
      </c>
      <c r="F25" s="735">
        <v>0.99930555555555556</v>
      </c>
      <c r="G25" s="349">
        <f t="shared" si="0"/>
        <v>45621</v>
      </c>
      <c r="H25" s="362">
        <v>0.16666666666666666</v>
      </c>
      <c r="I25" s="735"/>
      <c r="J25" s="735"/>
      <c r="K25" s="388">
        <f>K18+7</f>
        <v>45623</v>
      </c>
      <c r="L25" s="737">
        <f>K25+9</f>
        <v>45632</v>
      </c>
      <c r="M25" s="356"/>
      <c r="N25" s="356"/>
      <c r="O25" s="541"/>
      <c r="P25" s="356">
        <f>K25+8</f>
        <v>45631</v>
      </c>
      <c r="Q25" s="356"/>
      <c r="R25" s="356"/>
      <c r="S25" s="356"/>
      <c r="T25" s="356"/>
      <c r="U25" s="356"/>
      <c r="V25" s="356"/>
      <c r="W25" s="356"/>
      <c r="X25" s="541"/>
      <c r="Y25" s="356"/>
      <c r="Z25" s="357"/>
      <c r="AA25" s="953"/>
      <c r="AB25" s="538"/>
      <c r="AC25" s="544"/>
      <c r="AD25" s="544"/>
      <c r="AE25" s="323"/>
      <c r="AF25" s="323"/>
      <c r="AG25" s="323"/>
      <c r="AH25" s="323"/>
      <c r="AI25" s="323"/>
      <c r="AJ25" s="323"/>
      <c r="AK25" s="323"/>
      <c r="AL25" s="323"/>
      <c r="AM25" s="323"/>
      <c r="AN25" s="323"/>
      <c r="AO25" s="323"/>
      <c r="AP25" s="323"/>
      <c r="AQ25" s="323"/>
    </row>
    <row r="26" spans="1:43" s="149" customFormat="1" ht="15.75" customHeight="1">
      <c r="A26" s="359" t="s">
        <v>203</v>
      </c>
      <c r="B26" s="344" t="s">
        <v>488</v>
      </c>
      <c r="C26" s="345" t="s">
        <v>140</v>
      </c>
      <c r="D26" s="395">
        <v>17</v>
      </c>
      <c r="E26" s="536">
        <f>K26-2</f>
        <v>45619</v>
      </c>
      <c r="F26" s="352">
        <v>0.99930555555555556</v>
      </c>
      <c r="G26" s="349">
        <f t="shared" si="0"/>
        <v>45619</v>
      </c>
      <c r="H26" s="350">
        <v>0.99930555555555556</v>
      </c>
      <c r="I26" s="351">
        <f>K26-1</f>
        <v>45620</v>
      </c>
      <c r="J26" s="548">
        <v>0.99930555555555556</v>
      </c>
      <c r="K26" s="388">
        <f>K19+7</f>
        <v>45621</v>
      </c>
      <c r="L26" s="537"/>
      <c r="M26" s="355"/>
      <c r="N26" s="355">
        <f>9+K26</f>
        <v>45630</v>
      </c>
      <c r="O26" s="354">
        <f>8+K26</f>
        <v>45629</v>
      </c>
      <c r="P26" s="356"/>
      <c r="Q26" s="356"/>
      <c r="R26" s="355"/>
      <c r="S26" s="355"/>
      <c r="T26" s="355"/>
      <c r="U26" s="355">
        <f>13+K26</f>
        <v>45634</v>
      </c>
      <c r="V26" s="355">
        <f>12+K26</f>
        <v>45633</v>
      </c>
      <c r="W26" s="355">
        <f>K26+11</f>
        <v>45632</v>
      </c>
      <c r="X26" s="354"/>
      <c r="Y26" s="356">
        <f>K26+18</f>
        <v>45639</v>
      </c>
      <c r="Z26" s="738"/>
      <c r="AA26" s="953">
        <f>K26+16</f>
        <v>45637</v>
      </c>
      <c r="AB26" s="538"/>
      <c r="AC26" s="539"/>
      <c r="AD26" s="540"/>
      <c r="AE26" s="431"/>
      <c r="AF26" s="431"/>
      <c r="AG26" s="431"/>
      <c r="AH26" s="431"/>
      <c r="AI26" s="431"/>
      <c r="AJ26" s="431"/>
      <c r="AK26" s="431"/>
      <c r="AL26" s="431"/>
      <c r="AM26" s="431"/>
      <c r="AN26" s="431"/>
      <c r="AO26" s="431"/>
      <c r="AP26" s="431"/>
      <c r="AQ26" s="431"/>
    </row>
    <row r="27" spans="1:43" s="149" customFormat="1" ht="15.75" customHeight="1">
      <c r="A27" s="359" t="s">
        <v>268</v>
      </c>
      <c r="B27" s="344" t="s">
        <v>493</v>
      </c>
      <c r="C27" s="345" t="s">
        <v>140</v>
      </c>
      <c r="D27" s="395">
        <v>38</v>
      </c>
      <c r="E27" s="536">
        <f t="shared" ref="E27:E32" si="4">K27-1</f>
        <v>45619</v>
      </c>
      <c r="F27" s="352">
        <v>0.375</v>
      </c>
      <c r="G27" s="349">
        <f>K27-2</f>
        <v>45618</v>
      </c>
      <c r="H27" s="350">
        <v>0.54166666666666663</v>
      </c>
      <c r="I27" s="351"/>
      <c r="J27" s="352"/>
      <c r="K27" s="388">
        <f>K20+7</f>
        <v>45620</v>
      </c>
      <c r="L27" s="537"/>
      <c r="M27" s="355"/>
      <c r="N27" s="355"/>
      <c r="O27" s="354"/>
      <c r="P27" s="356"/>
      <c r="Q27" s="356"/>
      <c r="R27" s="355"/>
      <c r="S27" s="355"/>
      <c r="T27" s="355"/>
      <c r="U27" s="355">
        <f>K27+8</f>
        <v>45628</v>
      </c>
      <c r="V27" s="355">
        <f>K27+8</f>
        <v>45628</v>
      </c>
      <c r="W27" s="355"/>
      <c r="X27" s="354"/>
      <c r="Y27" s="356"/>
      <c r="Z27" s="738">
        <f>K27+9</f>
        <v>45629</v>
      </c>
      <c r="AA27" s="968">
        <f>K27+9</f>
        <v>45629</v>
      </c>
      <c r="AB27" s="538"/>
      <c r="AC27" s="539"/>
      <c r="AD27" s="540"/>
      <c r="AE27" s="431"/>
      <c r="AF27" s="431"/>
      <c r="AG27" s="431"/>
      <c r="AH27" s="431"/>
      <c r="AI27" s="431"/>
      <c r="AJ27" s="431"/>
      <c r="AK27" s="431"/>
      <c r="AL27" s="431"/>
      <c r="AM27" s="431"/>
      <c r="AN27" s="431"/>
      <c r="AO27" s="431"/>
      <c r="AP27" s="431"/>
      <c r="AQ27" s="431"/>
    </row>
    <row r="28" spans="1:43" s="149" customFormat="1" ht="15.75" customHeight="1">
      <c r="A28" s="359" t="s">
        <v>484</v>
      </c>
      <c r="B28" s="344" t="s">
        <v>434</v>
      </c>
      <c r="C28" s="345" t="s">
        <v>140</v>
      </c>
      <c r="D28" s="395"/>
      <c r="E28" s="536">
        <f t="shared" si="4"/>
        <v>45619</v>
      </c>
      <c r="F28" s="352">
        <v>0.4993055555555555</v>
      </c>
      <c r="G28" s="349">
        <f>K28-2</f>
        <v>45618</v>
      </c>
      <c r="H28" s="350">
        <v>0.66666666666666663</v>
      </c>
      <c r="I28" s="351"/>
      <c r="J28" s="352"/>
      <c r="K28" s="388">
        <f t="shared" si="3"/>
        <v>45620</v>
      </c>
      <c r="L28" s="537"/>
      <c r="M28" s="355">
        <f>K28+11</f>
        <v>45631</v>
      </c>
      <c r="N28" s="355"/>
      <c r="O28" s="354"/>
      <c r="P28" s="356"/>
      <c r="Q28" s="356">
        <f>K28+13</f>
        <v>45633</v>
      </c>
      <c r="R28" s="355"/>
      <c r="S28" s="355"/>
      <c r="T28" s="355"/>
      <c r="U28" s="355"/>
      <c r="V28" s="355"/>
      <c r="W28" s="355"/>
      <c r="X28" s="354"/>
      <c r="Y28" s="356"/>
      <c r="Z28" s="738"/>
      <c r="AA28" s="968"/>
      <c r="AB28" s="538"/>
      <c r="AC28" s="539"/>
      <c r="AD28" s="540"/>
      <c r="AE28" s="431"/>
      <c r="AF28" s="431"/>
      <c r="AG28" s="431"/>
      <c r="AH28" s="431"/>
      <c r="AI28" s="431"/>
      <c r="AJ28" s="431"/>
      <c r="AK28" s="431"/>
      <c r="AL28" s="431"/>
      <c r="AM28" s="431"/>
      <c r="AN28" s="431"/>
      <c r="AO28" s="431"/>
      <c r="AP28" s="431"/>
      <c r="AQ28" s="431"/>
    </row>
    <row r="29" spans="1:43" s="121" customFormat="1" ht="15.75" customHeight="1" thickBot="1">
      <c r="A29" s="648" t="s">
        <v>147</v>
      </c>
      <c r="B29" s="1060" t="s">
        <v>434</v>
      </c>
      <c r="C29" s="1061" t="s">
        <v>140</v>
      </c>
      <c r="D29" s="1062">
        <v>1</v>
      </c>
      <c r="E29" s="959">
        <f t="shared" si="4"/>
        <v>45625</v>
      </c>
      <c r="F29" s="1063">
        <v>0.16666666666666666</v>
      </c>
      <c r="G29" s="961">
        <f t="shared" si="0"/>
        <v>45624</v>
      </c>
      <c r="H29" s="962">
        <v>0.33333333333333331</v>
      </c>
      <c r="I29" s="1064"/>
      <c r="J29" s="1065"/>
      <c r="K29" s="964">
        <f t="shared" si="3"/>
        <v>45626</v>
      </c>
      <c r="L29" s="655">
        <f>K29+8</f>
        <v>45634</v>
      </c>
      <c r="M29" s="656"/>
      <c r="N29" s="656">
        <f>K29+10</f>
        <v>45636</v>
      </c>
      <c r="O29" s="657">
        <f>K29+10</f>
        <v>45636</v>
      </c>
      <c r="P29" s="658">
        <f>K29+18</f>
        <v>45644</v>
      </c>
      <c r="Q29" s="658"/>
      <c r="R29" s="658">
        <f>K29+12</f>
        <v>45638</v>
      </c>
      <c r="S29" s="658">
        <f>K29+12</f>
        <v>45638</v>
      </c>
      <c r="T29" s="658">
        <f>K29+12</f>
        <v>45638</v>
      </c>
      <c r="U29" s="658">
        <f>K29+9</f>
        <v>45635</v>
      </c>
      <c r="V29" s="658">
        <f>K29+10</f>
        <v>45636</v>
      </c>
      <c r="W29" s="658">
        <f>K29+12</f>
        <v>45638</v>
      </c>
      <c r="X29" s="966"/>
      <c r="Y29" s="658">
        <f>K29+12</f>
        <v>45638</v>
      </c>
      <c r="Z29" s="1066"/>
      <c r="AA29" s="967"/>
      <c r="AB29" s="1067"/>
      <c r="AC29" s="768">
        <f>K29+10</f>
        <v>45636</v>
      </c>
      <c r="AD29" s="768">
        <f>V29+2</f>
        <v>45638</v>
      </c>
      <c r="AE29" s="769"/>
      <c r="AF29" s="769"/>
      <c r="AG29" s="769"/>
      <c r="AH29" s="769"/>
      <c r="AI29" s="769"/>
      <c r="AJ29" s="769"/>
      <c r="AK29" s="769"/>
      <c r="AL29" s="769"/>
      <c r="AM29" s="769"/>
      <c r="AN29" s="769"/>
      <c r="AO29" s="769"/>
      <c r="AP29" s="769"/>
      <c r="AQ29" s="769"/>
    </row>
    <row r="30" spans="1:43" s="149" customFormat="1" ht="15.75" customHeight="1">
      <c r="A30" s="327" t="s">
        <v>145</v>
      </c>
      <c r="B30" s="328" t="s">
        <v>459</v>
      </c>
      <c r="C30" s="329" t="s">
        <v>140</v>
      </c>
      <c r="D30" s="389">
        <v>44</v>
      </c>
      <c r="E30" s="918">
        <f t="shared" si="4"/>
        <v>45628</v>
      </c>
      <c r="F30" s="919">
        <v>0.375</v>
      </c>
      <c r="G30" s="332">
        <f t="shared" si="0"/>
        <v>45627</v>
      </c>
      <c r="H30" s="920">
        <v>0.54166666666666663</v>
      </c>
      <c r="I30" s="919"/>
      <c r="J30" s="921"/>
      <c r="K30" s="922">
        <f t="shared" si="3"/>
        <v>45629</v>
      </c>
      <c r="L30" s="923"/>
      <c r="M30" s="924">
        <f>K30+9</f>
        <v>45638</v>
      </c>
      <c r="N30" s="340">
        <f>K30+14</f>
        <v>45643</v>
      </c>
      <c r="O30" s="925">
        <f>K30+8</f>
        <v>45637</v>
      </c>
      <c r="P30" s="924">
        <f>K30+12</f>
        <v>45641</v>
      </c>
      <c r="Q30" s="924">
        <f>K30+11</f>
        <v>45640</v>
      </c>
      <c r="R30" s="340"/>
      <c r="S30" s="340"/>
      <c r="T30" s="340"/>
      <c r="U30" s="926">
        <f>K30+10</f>
        <v>45639</v>
      </c>
      <c r="V30" s="926">
        <f>K30+11</f>
        <v>45640</v>
      </c>
      <c r="W30" s="340">
        <f>K30+12</f>
        <v>45641</v>
      </c>
      <c r="X30" s="927">
        <f>K30+17</f>
        <v>45646</v>
      </c>
      <c r="Y30" s="340">
        <f>K30+14</f>
        <v>45643</v>
      </c>
      <c r="Z30" s="928"/>
      <c r="AA30" s="947">
        <f>K30+14</f>
        <v>45643</v>
      </c>
      <c r="AB30" s="555">
        <f>K30+10</f>
        <v>45639</v>
      </c>
      <c r="AC30" s="556"/>
      <c r="AD30" s="557">
        <f>V30+2</f>
        <v>45642</v>
      </c>
      <c r="AE30" s="431"/>
      <c r="AF30" s="431"/>
      <c r="AG30" s="431"/>
      <c r="AH30" s="431"/>
      <c r="AI30" s="431"/>
      <c r="AJ30" s="431"/>
      <c r="AK30" s="431"/>
      <c r="AL30" s="431"/>
      <c r="AM30" s="431"/>
      <c r="AN30" s="431"/>
      <c r="AO30" s="431"/>
      <c r="AP30" s="431"/>
      <c r="AQ30" s="431"/>
    </row>
    <row r="31" spans="1:43" s="149" customFormat="1" ht="15.75" customHeight="1">
      <c r="A31" s="359" t="s">
        <v>146</v>
      </c>
      <c r="B31" s="344" t="s">
        <v>492</v>
      </c>
      <c r="C31" s="345" t="s">
        <v>140</v>
      </c>
      <c r="D31" s="393">
        <v>76</v>
      </c>
      <c r="E31" s="536">
        <f t="shared" si="4"/>
        <v>45629</v>
      </c>
      <c r="F31" s="735">
        <v>0.41666666666666669</v>
      </c>
      <c r="G31" s="349">
        <f t="shared" si="0"/>
        <v>45628</v>
      </c>
      <c r="H31" s="362">
        <v>0.58333333333333337</v>
      </c>
      <c r="I31" s="735"/>
      <c r="J31" s="736"/>
      <c r="K31" s="388">
        <f t="shared" si="3"/>
        <v>45630</v>
      </c>
      <c r="L31" s="737">
        <f>K31+12</f>
        <v>45642</v>
      </c>
      <c r="M31" s="356"/>
      <c r="N31" s="356">
        <f>K31+14</f>
        <v>45644</v>
      </c>
      <c r="O31" s="541">
        <f>K31+13</f>
        <v>45643</v>
      </c>
      <c r="P31" s="356">
        <f>K31+15</f>
        <v>45645</v>
      </c>
      <c r="Q31" s="356"/>
      <c r="R31" s="356">
        <f>K31+16</f>
        <v>45646</v>
      </c>
      <c r="S31" s="356"/>
      <c r="T31" s="356"/>
      <c r="U31" s="356">
        <f>K31+13</f>
        <v>45643</v>
      </c>
      <c r="V31" s="356">
        <f>K31+14</f>
        <v>45644</v>
      </c>
      <c r="W31" s="356">
        <f>K31+16</f>
        <v>45646</v>
      </c>
      <c r="X31" s="541"/>
      <c r="Y31" s="356">
        <f>K31+18</f>
        <v>45648</v>
      </c>
      <c r="Z31" s="357"/>
      <c r="AA31" s="953"/>
      <c r="AB31" s="538"/>
      <c r="AC31" s="544">
        <f>K31+14</f>
        <v>45644</v>
      </c>
      <c r="AD31" s="544">
        <f>V31+2</f>
        <v>45646</v>
      </c>
      <c r="AE31" s="323"/>
      <c r="AF31" s="323"/>
      <c r="AG31" s="323"/>
      <c r="AH31" s="323"/>
      <c r="AI31" s="323"/>
      <c r="AJ31" s="323"/>
      <c r="AK31" s="323"/>
      <c r="AL31" s="323"/>
      <c r="AM31" s="323"/>
      <c r="AN31" s="323"/>
      <c r="AO31" s="323"/>
      <c r="AP31" s="323"/>
      <c r="AQ31" s="323"/>
    </row>
    <row r="32" spans="1:43" s="121" customFormat="1" ht="15.75" customHeight="1">
      <c r="A32" s="817" t="s">
        <v>485</v>
      </c>
      <c r="B32" s="207" t="s">
        <v>607</v>
      </c>
      <c r="C32" s="208" t="s">
        <v>140</v>
      </c>
      <c r="D32" s="880">
        <v>9</v>
      </c>
      <c r="E32" s="766">
        <f t="shared" si="4"/>
        <v>45629</v>
      </c>
      <c r="F32" s="850">
        <v>0.99930555555555556</v>
      </c>
      <c r="G32" s="210">
        <f t="shared" si="0"/>
        <v>45628</v>
      </c>
      <c r="H32" s="211">
        <v>0.16666666666666666</v>
      </c>
      <c r="I32" s="850"/>
      <c r="J32" s="850"/>
      <c r="K32" s="767">
        <f t="shared" si="3"/>
        <v>45630</v>
      </c>
      <c r="L32" s="851">
        <f>K32+9</f>
        <v>45639</v>
      </c>
      <c r="M32" s="158"/>
      <c r="N32" s="158"/>
      <c r="O32" s="159"/>
      <c r="P32" s="158">
        <f>L32+8</f>
        <v>45647</v>
      </c>
      <c r="Q32" s="158"/>
      <c r="R32" s="158"/>
      <c r="S32" s="158"/>
      <c r="T32" s="158"/>
      <c r="U32" s="158"/>
      <c r="V32" s="158"/>
      <c r="W32" s="158"/>
      <c r="X32" s="159"/>
      <c r="Y32" s="158"/>
      <c r="Z32" s="219"/>
      <c r="AA32" s="954"/>
      <c r="AB32" s="852"/>
      <c r="AC32" s="768"/>
      <c r="AD32" s="768"/>
      <c r="AE32" s="769"/>
      <c r="AF32" s="769"/>
      <c r="AG32" s="769"/>
      <c r="AH32" s="769"/>
      <c r="AI32" s="769"/>
      <c r="AJ32" s="769"/>
      <c r="AK32" s="769"/>
      <c r="AL32" s="769"/>
      <c r="AM32" s="769"/>
      <c r="AN32" s="769"/>
      <c r="AO32" s="769"/>
      <c r="AP32" s="769"/>
      <c r="AQ32" s="769"/>
    </row>
    <row r="33" spans="1:43" s="149" customFormat="1" ht="15.75" customHeight="1">
      <c r="A33" s="359" t="s">
        <v>203</v>
      </c>
      <c r="B33" s="344" t="s">
        <v>567</v>
      </c>
      <c r="C33" s="345" t="s">
        <v>140</v>
      </c>
      <c r="D33" s="395">
        <v>8</v>
      </c>
      <c r="E33" s="536">
        <f>K33-2</f>
        <v>45626</v>
      </c>
      <c r="F33" s="352">
        <v>0.99930555555555556</v>
      </c>
      <c r="G33" s="349">
        <f t="shared" si="0"/>
        <v>45626</v>
      </c>
      <c r="H33" s="350">
        <v>0.99930555555555556</v>
      </c>
      <c r="I33" s="351">
        <f>K33-1</f>
        <v>45627</v>
      </c>
      <c r="J33" s="548">
        <v>0.99930555555555556</v>
      </c>
      <c r="K33" s="388">
        <f t="shared" si="3"/>
        <v>45628</v>
      </c>
      <c r="L33" s="537"/>
      <c r="M33" s="355"/>
      <c r="N33" s="355">
        <f>9+K33</f>
        <v>45637</v>
      </c>
      <c r="O33" s="354">
        <f>8+K33</f>
        <v>45636</v>
      </c>
      <c r="P33" s="356"/>
      <c r="Q33" s="356"/>
      <c r="R33" s="355"/>
      <c r="S33" s="355"/>
      <c r="T33" s="355"/>
      <c r="U33" s="355">
        <f>13+K33</f>
        <v>45641</v>
      </c>
      <c r="V33" s="355">
        <f>12+K33</f>
        <v>45640</v>
      </c>
      <c r="W33" s="355">
        <f>K33+11</f>
        <v>45639</v>
      </c>
      <c r="X33" s="354"/>
      <c r="Y33" s="356">
        <f>K33+18</f>
        <v>45646</v>
      </c>
      <c r="Z33" s="740"/>
      <c r="AA33" s="953">
        <f>K33+16</f>
        <v>45644</v>
      </c>
      <c r="AB33" s="538"/>
      <c r="AC33" s="539"/>
      <c r="AD33" s="540"/>
      <c r="AE33" s="431"/>
      <c r="AF33" s="431"/>
      <c r="AG33" s="431"/>
      <c r="AH33" s="431"/>
      <c r="AI33" s="431"/>
      <c r="AJ33" s="431"/>
      <c r="AK33" s="431"/>
      <c r="AL33" s="431"/>
      <c r="AM33" s="431"/>
      <c r="AN33" s="431"/>
      <c r="AO33" s="431"/>
      <c r="AP33" s="431"/>
      <c r="AQ33" s="431"/>
    </row>
    <row r="34" spans="1:43" s="149" customFormat="1" ht="15.75" customHeight="1">
      <c r="A34" s="359" t="s">
        <v>268</v>
      </c>
      <c r="B34" s="344" t="s">
        <v>474</v>
      </c>
      <c r="C34" s="345" t="s">
        <v>140</v>
      </c>
      <c r="D34" s="395">
        <v>39</v>
      </c>
      <c r="E34" s="536">
        <f t="shared" ref="E34:E39" si="5">K34-1</f>
        <v>45626</v>
      </c>
      <c r="F34" s="352">
        <v>0.375</v>
      </c>
      <c r="G34" s="349">
        <f>K34-2</f>
        <v>45625</v>
      </c>
      <c r="H34" s="350">
        <v>0.54166666666666663</v>
      </c>
      <c r="I34" s="351"/>
      <c r="J34" s="352"/>
      <c r="K34" s="388">
        <f t="shared" si="3"/>
        <v>45627</v>
      </c>
      <c r="L34" s="537"/>
      <c r="M34" s="355"/>
      <c r="N34" s="355"/>
      <c r="O34" s="354"/>
      <c r="P34" s="356"/>
      <c r="Q34" s="356"/>
      <c r="R34" s="355"/>
      <c r="S34" s="355"/>
      <c r="T34" s="355"/>
      <c r="U34" s="355">
        <f>K34+8</f>
        <v>45635</v>
      </c>
      <c r="V34" s="355">
        <f>K34+8</f>
        <v>45635</v>
      </c>
      <c r="W34" s="355"/>
      <c r="X34" s="354"/>
      <c r="Y34" s="356"/>
      <c r="Z34" s="738">
        <f>K34+9</f>
        <v>45636</v>
      </c>
      <c r="AA34" s="968">
        <f>K34+9</f>
        <v>45636</v>
      </c>
      <c r="AB34" s="538"/>
      <c r="AC34" s="539"/>
      <c r="AD34" s="540"/>
      <c r="AE34" s="431"/>
      <c r="AF34" s="431"/>
      <c r="AG34" s="431"/>
      <c r="AH34" s="431"/>
      <c r="AI34" s="431"/>
      <c r="AJ34" s="431"/>
      <c r="AK34" s="431"/>
      <c r="AL34" s="431"/>
      <c r="AM34" s="431"/>
      <c r="AN34" s="431"/>
      <c r="AO34" s="431"/>
      <c r="AP34" s="431"/>
      <c r="AQ34" s="431"/>
    </row>
    <row r="35" spans="1:43" s="149" customFormat="1" ht="15.75" customHeight="1">
      <c r="A35" s="359" t="s">
        <v>484</v>
      </c>
      <c r="B35" s="344" t="s">
        <v>608</v>
      </c>
      <c r="C35" s="345" t="s">
        <v>140</v>
      </c>
      <c r="D35" s="395">
        <v>6</v>
      </c>
      <c r="E35" s="536">
        <f t="shared" si="5"/>
        <v>45626</v>
      </c>
      <c r="F35" s="352">
        <v>0.4993055555555555</v>
      </c>
      <c r="G35" s="349">
        <f>K35-2</f>
        <v>45625</v>
      </c>
      <c r="H35" s="350">
        <v>0.66666666666666663</v>
      </c>
      <c r="I35" s="351"/>
      <c r="J35" s="352"/>
      <c r="K35" s="388">
        <f t="shared" si="3"/>
        <v>45627</v>
      </c>
      <c r="L35" s="537"/>
      <c r="M35" s="355">
        <f>K35+11</f>
        <v>45638</v>
      </c>
      <c r="N35" s="355"/>
      <c r="O35" s="354"/>
      <c r="P35" s="356"/>
      <c r="Q35" s="356">
        <f>K35+13</f>
        <v>45640</v>
      </c>
      <c r="R35" s="355"/>
      <c r="S35" s="355"/>
      <c r="T35" s="355"/>
      <c r="U35" s="355"/>
      <c r="V35" s="355"/>
      <c r="W35" s="355"/>
      <c r="X35" s="354"/>
      <c r="Y35" s="356"/>
      <c r="Z35" s="738"/>
      <c r="AA35" s="968"/>
      <c r="AB35" s="538"/>
      <c r="AC35" s="539"/>
      <c r="AD35" s="540"/>
      <c r="AE35" s="431"/>
      <c r="AF35" s="431"/>
      <c r="AG35" s="431"/>
      <c r="AH35" s="431"/>
      <c r="AI35" s="431"/>
      <c r="AJ35" s="431"/>
      <c r="AK35" s="431"/>
      <c r="AL35" s="431"/>
      <c r="AM35" s="431"/>
      <c r="AN35" s="431"/>
      <c r="AO35" s="431"/>
      <c r="AP35" s="431"/>
      <c r="AQ35" s="431"/>
    </row>
    <row r="36" spans="1:43" s="149" customFormat="1" ht="15.75" customHeight="1" thickBot="1">
      <c r="A36" s="365" t="s">
        <v>147</v>
      </c>
      <c r="B36" s="757" t="s">
        <v>489</v>
      </c>
      <c r="C36" s="758" t="s">
        <v>140</v>
      </c>
      <c r="D36" s="936">
        <v>82</v>
      </c>
      <c r="E36" s="937">
        <f t="shared" si="5"/>
        <v>45632</v>
      </c>
      <c r="F36" s="938">
        <v>0.16666666666666666</v>
      </c>
      <c r="G36" s="760">
        <f t="shared" si="0"/>
        <v>45631</v>
      </c>
      <c r="H36" s="761">
        <v>0.33333333333333331</v>
      </c>
      <c r="I36" s="762"/>
      <c r="J36" s="763"/>
      <c r="K36" s="939">
        <f t="shared" si="3"/>
        <v>45633</v>
      </c>
      <c r="L36" s="375">
        <f>K36+8</f>
        <v>45641</v>
      </c>
      <c r="M36" s="376"/>
      <c r="N36" s="376">
        <f>K36+10</f>
        <v>45643</v>
      </c>
      <c r="O36" s="377">
        <f>K36+10</f>
        <v>45643</v>
      </c>
      <c r="P36" s="378">
        <f>K36+18</f>
        <v>45651</v>
      </c>
      <c r="Q36" s="378"/>
      <c r="R36" s="378">
        <f>K36+12</f>
        <v>45645</v>
      </c>
      <c r="S36" s="378">
        <f>K36+12</f>
        <v>45645</v>
      </c>
      <c r="T36" s="378">
        <f>K36+12</f>
        <v>45645</v>
      </c>
      <c r="U36" s="378">
        <f>K36+9</f>
        <v>45642</v>
      </c>
      <c r="V36" s="378">
        <f>K36+10</f>
        <v>45643</v>
      </c>
      <c r="W36" s="378">
        <f>K36+12</f>
        <v>45645</v>
      </c>
      <c r="X36" s="940"/>
      <c r="Y36" s="378">
        <f>K36+12</f>
        <v>45645</v>
      </c>
      <c r="Z36" s="941"/>
      <c r="AA36" s="951"/>
      <c r="AB36" s="543"/>
      <c r="AC36" s="544">
        <f>K36+10</f>
        <v>45643</v>
      </c>
      <c r="AD36" s="544">
        <f>V36+2</f>
        <v>45645</v>
      </c>
      <c r="AE36" s="323"/>
      <c r="AF36" s="323"/>
      <c r="AG36" s="323"/>
      <c r="AH36" s="323"/>
      <c r="AI36" s="323"/>
      <c r="AJ36" s="323"/>
      <c r="AK36" s="323"/>
      <c r="AL36" s="323"/>
      <c r="AM36" s="323"/>
      <c r="AN36" s="323"/>
      <c r="AO36" s="323"/>
      <c r="AP36" s="323"/>
      <c r="AQ36" s="323"/>
    </row>
    <row r="37" spans="1:43" s="1077" customFormat="1" ht="15.75" customHeight="1">
      <c r="A37" s="1068" t="s">
        <v>145</v>
      </c>
      <c r="B37" s="1069" t="s">
        <v>472</v>
      </c>
      <c r="C37" s="1070" t="s">
        <v>140</v>
      </c>
      <c r="D37" s="1071">
        <v>36</v>
      </c>
      <c r="E37" s="1039">
        <f t="shared" si="5"/>
        <v>45635</v>
      </c>
      <c r="F37" s="1040">
        <v>0.375</v>
      </c>
      <c r="G37" s="1041">
        <f t="shared" si="0"/>
        <v>45634</v>
      </c>
      <c r="H37" s="1042">
        <v>0.54166666666666663</v>
      </c>
      <c r="I37" s="1040"/>
      <c r="J37" s="1043"/>
      <c r="K37" s="1044">
        <f t="shared" si="3"/>
        <v>45636</v>
      </c>
      <c r="L37" s="1045"/>
      <c r="M37" s="1046">
        <f>K37+9</f>
        <v>45645</v>
      </c>
      <c r="N37" s="1047">
        <f>K37+14</f>
        <v>45650</v>
      </c>
      <c r="O37" s="1048">
        <f>K37+8</f>
        <v>45644</v>
      </c>
      <c r="P37" s="1046">
        <f>K37+12</f>
        <v>45648</v>
      </c>
      <c r="Q37" s="1046">
        <f>K37+11</f>
        <v>45647</v>
      </c>
      <c r="R37" s="1047"/>
      <c r="S37" s="1047"/>
      <c r="T37" s="1047"/>
      <c r="U37" s="1049">
        <f>K37+10</f>
        <v>45646</v>
      </c>
      <c r="V37" s="1049">
        <f>K37+11</f>
        <v>45647</v>
      </c>
      <c r="W37" s="1047">
        <f>K37+12</f>
        <v>45648</v>
      </c>
      <c r="X37" s="1050">
        <f>K37+17</f>
        <v>45653</v>
      </c>
      <c r="Y37" s="1047">
        <f>K37+14</f>
        <v>45650</v>
      </c>
      <c r="Z37" s="1051"/>
      <c r="AA37" s="1072">
        <f>K37+14</f>
        <v>45650</v>
      </c>
      <c r="AB37" s="1073">
        <f>K37+10</f>
        <v>45646</v>
      </c>
      <c r="AC37" s="1074"/>
      <c r="AD37" s="1075">
        <f>V37+2</f>
        <v>45649</v>
      </c>
      <c r="AE37" s="1076"/>
      <c r="AF37" s="1076"/>
      <c r="AG37" s="1076"/>
      <c r="AH37" s="1076"/>
      <c r="AI37" s="1076"/>
      <c r="AJ37" s="1076"/>
      <c r="AK37" s="1076"/>
      <c r="AL37" s="1076"/>
      <c r="AM37" s="1076"/>
      <c r="AN37" s="1076"/>
      <c r="AO37" s="1076"/>
      <c r="AP37" s="1076"/>
      <c r="AQ37" s="1076"/>
    </row>
    <row r="38" spans="1:43" s="150" customFormat="1" ht="15.75" customHeight="1">
      <c r="A38" s="359" t="s">
        <v>146</v>
      </c>
      <c r="B38" s="344" t="s">
        <v>434</v>
      </c>
      <c r="C38" s="345" t="s">
        <v>140</v>
      </c>
      <c r="D38" s="395">
        <v>0</v>
      </c>
      <c r="E38" s="536">
        <f t="shared" si="5"/>
        <v>45636</v>
      </c>
      <c r="F38" s="352">
        <v>0.41666666666666669</v>
      </c>
      <c r="G38" s="349">
        <f t="shared" si="0"/>
        <v>45635</v>
      </c>
      <c r="H38" s="350">
        <v>0.58333333333333337</v>
      </c>
      <c r="I38" s="351"/>
      <c r="J38" s="548"/>
      <c r="K38" s="388">
        <f t="shared" si="3"/>
        <v>45637</v>
      </c>
      <c r="L38" s="537">
        <f>K38+12</f>
        <v>45649</v>
      </c>
      <c r="M38" s="355"/>
      <c r="N38" s="355">
        <f>K38+14</f>
        <v>45651</v>
      </c>
      <c r="O38" s="354">
        <f>K38+13</f>
        <v>45650</v>
      </c>
      <c r="P38" s="356">
        <f>K38+15</f>
        <v>45652</v>
      </c>
      <c r="Q38" s="356"/>
      <c r="R38" s="355">
        <f>K38+16</f>
        <v>45653</v>
      </c>
      <c r="S38" s="355"/>
      <c r="T38" s="355"/>
      <c r="U38" s="355">
        <f>K38+13</f>
        <v>45650</v>
      </c>
      <c r="V38" s="355">
        <f>K38+14</f>
        <v>45651</v>
      </c>
      <c r="W38" s="355">
        <f>K38+16</f>
        <v>45653</v>
      </c>
      <c r="X38" s="354"/>
      <c r="Y38" s="356">
        <f>K38+18</f>
        <v>45655</v>
      </c>
      <c r="Z38" s="740"/>
      <c r="AA38" s="542"/>
      <c r="AB38" s="538"/>
      <c r="AC38" s="539">
        <f>K38+14</f>
        <v>45651</v>
      </c>
      <c r="AD38" s="540">
        <f>V38+2</f>
        <v>45653</v>
      </c>
      <c r="AE38" s="431"/>
      <c r="AF38" s="431"/>
      <c r="AG38" s="431"/>
      <c r="AH38" s="431"/>
      <c r="AI38" s="431"/>
      <c r="AJ38" s="431"/>
      <c r="AK38" s="431"/>
      <c r="AL38" s="431"/>
      <c r="AM38" s="431"/>
      <c r="AN38" s="431"/>
      <c r="AO38" s="431"/>
      <c r="AP38" s="431"/>
      <c r="AQ38" s="431"/>
    </row>
    <row r="39" spans="1:43" s="150" customFormat="1" ht="15.75" customHeight="1">
      <c r="A39" s="359" t="s">
        <v>485</v>
      </c>
      <c r="B39" s="344" t="s">
        <v>748</v>
      </c>
      <c r="C39" s="345" t="s">
        <v>140</v>
      </c>
      <c r="D39" s="395">
        <v>65</v>
      </c>
      <c r="E39" s="536">
        <f t="shared" si="5"/>
        <v>45636</v>
      </c>
      <c r="F39" s="352">
        <v>0.99930555555555556</v>
      </c>
      <c r="G39" s="349">
        <f t="shared" si="0"/>
        <v>45635</v>
      </c>
      <c r="H39" s="350">
        <v>0.16666666666666666</v>
      </c>
      <c r="I39" s="351"/>
      <c r="J39" s="548"/>
      <c r="K39" s="388">
        <f t="shared" si="3"/>
        <v>45637</v>
      </c>
      <c r="L39" s="537">
        <f>K39+9</f>
        <v>45646</v>
      </c>
      <c r="M39" s="355"/>
      <c r="N39" s="355"/>
      <c r="O39" s="354"/>
      <c r="P39" s="356">
        <f>K39+8</f>
        <v>45645</v>
      </c>
      <c r="Q39" s="356"/>
      <c r="R39" s="355"/>
      <c r="S39" s="355"/>
      <c r="T39" s="355"/>
      <c r="U39" s="355"/>
      <c r="V39" s="355"/>
      <c r="W39" s="355"/>
      <c r="X39" s="354"/>
      <c r="Y39" s="356"/>
      <c r="Z39" s="740"/>
      <c r="AA39" s="542"/>
      <c r="AB39" s="538"/>
      <c r="AC39" s="539"/>
      <c r="AD39" s="540"/>
      <c r="AE39" s="431"/>
      <c r="AF39" s="431"/>
      <c r="AG39" s="431"/>
      <c r="AH39" s="431"/>
      <c r="AI39" s="431"/>
      <c r="AJ39" s="431"/>
      <c r="AK39" s="431"/>
      <c r="AL39" s="431"/>
      <c r="AM39" s="431"/>
      <c r="AN39" s="431"/>
      <c r="AO39" s="431"/>
      <c r="AP39" s="431"/>
      <c r="AQ39" s="431"/>
    </row>
    <row r="40" spans="1:43" s="150" customFormat="1" ht="15.75" customHeight="1">
      <c r="A40" s="359" t="s">
        <v>203</v>
      </c>
      <c r="B40" s="344" t="s">
        <v>486</v>
      </c>
      <c r="C40" s="345" t="s">
        <v>140</v>
      </c>
      <c r="D40" s="395">
        <v>45</v>
      </c>
      <c r="E40" s="536">
        <f>K40-2</f>
        <v>45633</v>
      </c>
      <c r="F40" s="352">
        <v>0.99930555555555556</v>
      </c>
      <c r="G40" s="349">
        <f t="shared" si="0"/>
        <v>45633</v>
      </c>
      <c r="H40" s="350">
        <v>0.99930555555555556</v>
      </c>
      <c r="I40" s="351">
        <f>K40-1</f>
        <v>45634</v>
      </c>
      <c r="J40" s="548">
        <v>0.99930555555555556</v>
      </c>
      <c r="K40" s="388">
        <f t="shared" si="3"/>
        <v>45635</v>
      </c>
      <c r="L40" s="537"/>
      <c r="M40" s="355"/>
      <c r="N40" s="355">
        <f>9+K40</f>
        <v>45644</v>
      </c>
      <c r="O40" s="354">
        <f>8+K40</f>
        <v>45643</v>
      </c>
      <c r="P40" s="356"/>
      <c r="Q40" s="356"/>
      <c r="R40" s="355"/>
      <c r="S40" s="355"/>
      <c r="T40" s="355"/>
      <c r="U40" s="355">
        <f>13+K40</f>
        <v>45648</v>
      </c>
      <c r="V40" s="355">
        <f>12+K40</f>
        <v>45647</v>
      </c>
      <c r="W40" s="355">
        <f>K40+11</f>
        <v>45646</v>
      </c>
      <c r="X40" s="354"/>
      <c r="Y40" s="356">
        <f>K40+18</f>
        <v>45653</v>
      </c>
      <c r="Z40" s="740"/>
      <c r="AA40" s="542">
        <f>K40+16</f>
        <v>45651</v>
      </c>
      <c r="AB40" s="538"/>
      <c r="AC40" s="539"/>
      <c r="AD40" s="540"/>
      <c r="AE40" s="431"/>
      <c r="AF40" s="431"/>
      <c r="AG40" s="431"/>
      <c r="AH40" s="431"/>
      <c r="AI40" s="431"/>
      <c r="AJ40" s="431"/>
      <c r="AK40" s="431"/>
      <c r="AL40" s="431"/>
      <c r="AM40" s="431"/>
      <c r="AN40" s="431"/>
      <c r="AO40" s="431"/>
      <c r="AP40" s="431"/>
      <c r="AQ40" s="431"/>
    </row>
    <row r="41" spans="1:43" s="150" customFormat="1" ht="15.75" customHeight="1">
      <c r="A41" s="359" t="s">
        <v>268</v>
      </c>
      <c r="B41" s="344" t="s">
        <v>462</v>
      </c>
      <c r="C41" s="345" t="s">
        <v>140</v>
      </c>
      <c r="D41" s="395">
        <v>33</v>
      </c>
      <c r="E41" s="536">
        <f t="shared" ref="E41:E46" si="6">K41-1</f>
        <v>45633</v>
      </c>
      <c r="F41" s="352">
        <v>0.375</v>
      </c>
      <c r="G41" s="349">
        <f t="shared" si="0"/>
        <v>45632</v>
      </c>
      <c r="H41" s="350">
        <v>0.54166666666666663</v>
      </c>
      <c r="I41" s="351"/>
      <c r="J41" s="548"/>
      <c r="K41" s="388">
        <f t="shared" si="3"/>
        <v>45634</v>
      </c>
      <c r="L41" s="537"/>
      <c r="M41" s="355"/>
      <c r="N41" s="355"/>
      <c r="O41" s="354"/>
      <c r="P41" s="356"/>
      <c r="Q41" s="356"/>
      <c r="R41" s="355"/>
      <c r="S41" s="355"/>
      <c r="T41" s="355"/>
      <c r="U41" s="355">
        <f>K41+8</f>
        <v>45642</v>
      </c>
      <c r="V41" s="355">
        <f>K41+8</f>
        <v>45642</v>
      </c>
      <c r="W41" s="355"/>
      <c r="X41" s="354"/>
      <c r="Y41" s="356"/>
      <c r="Z41" s="740">
        <f>K41+9</f>
        <v>45643</v>
      </c>
      <c r="AA41" s="542">
        <f>K41+9</f>
        <v>45643</v>
      </c>
      <c r="AB41" s="538"/>
      <c r="AC41" s="539"/>
      <c r="AD41" s="540"/>
      <c r="AE41" s="431"/>
      <c r="AF41" s="431"/>
      <c r="AG41" s="431"/>
      <c r="AH41" s="431"/>
      <c r="AI41" s="431"/>
      <c r="AJ41" s="431"/>
      <c r="AK41" s="431"/>
      <c r="AL41" s="431"/>
      <c r="AM41" s="431"/>
      <c r="AN41" s="431"/>
      <c r="AO41" s="431"/>
      <c r="AP41" s="431"/>
      <c r="AQ41" s="431"/>
    </row>
    <row r="42" spans="1:43" s="150" customFormat="1" ht="15.75" customHeight="1">
      <c r="A42" s="359" t="s">
        <v>484</v>
      </c>
      <c r="B42" s="344" t="s">
        <v>473</v>
      </c>
      <c r="C42" s="345" t="s">
        <v>140</v>
      </c>
      <c r="D42" s="395">
        <v>301</v>
      </c>
      <c r="E42" s="536">
        <f t="shared" si="6"/>
        <v>45633</v>
      </c>
      <c r="F42" s="352">
        <v>0.4993055555555555</v>
      </c>
      <c r="G42" s="349">
        <f t="shared" si="0"/>
        <v>45632</v>
      </c>
      <c r="H42" s="350">
        <v>0.66666666666666663</v>
      </c>
      <c r="I42" s="351"/>
      <c r="J42" s="548"/>
      <c r="K42" s="388">
        <f t="shared" si="3"/>
        <v>45634</v>
      </c>
      <c r="L42" s="537"/>
      <c r="M42" s="355">
        <f>K42+11</f>
        <v>45645</v>
      </c>
      <c r="N42" s="355"/>
      <c r="O42" s="354"/>
      <c r="P42" s="356"/>
      <c r="Q42" s="356">
        <f>K42+13</f>
        <v>45647</v>
      </c>
      <c r="R42" s="355"/>
      <c r="S42" s="355"/>
      <c r="T42" s="355"/>
      <c r="U42" s="355"/>
      <c r="V42" s="355"/>
      <c r="W42" s="355"/>
      <c r="X42" s="354"/>
      <c r="Y42" s="356"/>
      <c r="Z42" s="740"/>
      <c r="AA42" s="542"/>
      <c r="AB42" s="538"/>
      <c r="AC42" s="539"/>
      <c r="AD42" s="540"/>
      <c r="AE42" s="431"/>
      <c r="AF42" s="431"/>
      <c r="AG42" s="431"/>
      <c r="AH42" s="431"/>
      <c r="AI42" s="431"/>
      <c r="AJ42" s="431"/>
      <c r="AK42" s="431"/>
      <c r="AL42" s="431"/>
      <c r="AM42" s="431"/>
      <c r="AN42" s="431"/>
      <c r="AO42" s="431"/>
      <c r="AP42" s="431"/>
      <c r="AQ42" s="431"/>
    </row>
    <row r="43" spans="1:43" s="946" customFormat="1" ht="15.75" customHeight="1" thickBot="1">
      <c r="A43" s="365" t="s">
        <v>147</v>
      </c>
      <c r="B43" s="757" t="s">
        <v>333</v>
      </c>
      <c r="C43" s="758" t="s">
        <v>140</v>
      </c>
      <c r="D43" s="969">
        <v>47</v>
      </c>
      <c r="E43" s="937">
        <f t="shared" si="6"/>
        <v>45639</v>
      </c>
      <c r="F43" s="938">
        <v>0.16666666666666666</v>
      </c>
      <c r="G43" s="760">
        <f t="shared" si="0"/>
        <v>45638</v>
      </c>
      <c r="H43" s="1084">
        <v>0.33333333333333331</v>
      </c>
      <c r="I43" s="762"/>
      <c r="J43" s="1085"/>
      <c r="K43" s="939">
        <f t="shared" si="3"/>
        <v>45640</v>
      </c>
      <c r="L43" s="375">
        <f>K43+8</f>
        <v>45648</v>
      </c>
      <c r="M43" s="376"/>
      <c r="N43" s="376">
        <f>K43+10</f>
        <v>45650</v>
      </c>
      <c r="O43" s="377">
        <f>K43+10</f>
        <v>45650</v>
      </c>
      <c r="P43" s="378">
        <f>K43+18</f>
        <v>45658</v>
      </c>
      <c r="Q43" s="378"/>
      <c r="R43" s="376">
        <f>K43+12</f>
        <v>45652</v>
      </c>
      <c r="S43" s="376">
        <f>K43+12</f>
        <v>45652</v>
      </c>
      <c r="T43" s="376">
        <f>K43+12</f>
        <v>45652</v>
      </c>
      <c r="U43" s="376">
        <f>K43+9</f>
        <v>45649</v>
      </c>
      <c r="V43" s="376">
        <f>K43+10</f>
        <v>45650</v>
      </c>
      <c r="W43" s="376">
        <f>K43+12</f>
        <v>45652</v>
      </c>
      <c r="X43" s="377"/>
      <c r="Y43" s="378">
        <f>K43+12</f>
        <v>45652</v>
      </c>
      <c r="Z43" s="1086"/>
      <c r="AA43" s="942"/>
      <c r="AB43" s="1087"/>
      <c r="AC43" s="1088">
        <f>K43+10</f>
        <v>45650</v>
      </c>
      <c r="AD43" s="1089">
        <f>V43+2</f>
        <v>45652</v>
      </c>
      <c r="AE43" s="1090"/>
      <c r="AF43" s="1090"/>
      <c r="AG43" s="1090"/>
      <c r="AH43" s="1090"/>
      <c r="AI43" s="1090"/>
      <c r="AJ43" s="1090"/>
      <c r="AK43" s="1090"/>
      <c r="AL43" s="1090"/>
      <c r="AM43" s="1090"/>
      <c r="AN43" s="1090"/>
      <c r="AO43" s="1090"/>
      <c r="AP43" s="1090"/>
      <c r="AQ43" s="1090"/>
    </row>
    <row r="44" spans="1:43" s="934" customFormat="1" ht="15.75" customHeight="1">
      <c r="A44" s="327" t="s">
        <v>145</v>
      </c>
      <c r="B44" s="328" t="s">
        <v>610</v>
      </c>
      <c r="C44" s="329" t="s">
        <v>140</v>
      </c>
      <c r="D44" s="389">
        <v>75</v>
      </c>
      <c r="E44" s="918">
        <f t="shared" si="6"/>
        <v>45642</v>
      </c>
      <c r="F44" s="919">
        <v>0.375</v>
      </c>
      <c r="G44" s="332">
        <f t="shared" si="0"/>
        <v>45641</v>
      </c>
      <c r="H44" s="920">
        <v>0.54166666666666663</v>
      </c>
      <c r="I44" s="919"/>
      <c r="J44" s="921"/>
      <c r="K44" s="922">
        <f t="shared" si="3"/>
        <v>45643</v>
      </c>
      <c r="L44" s="923"/>
      <c r="M44" s="924">
        <f>K44+9</f>
        <v>45652</v>
      </c>
      <c r="N44" s="340">
        <f>K44+14</f>
        <v>45657</v>
      </c>
      <c r="O44" s="925">
        <f>K44+8</f>
        <v>45651</v>
      </c>
      <c r="P44" s="924">
        <f>K44+12</f>
        <v>45655</v>
      </c>
      <c r="Q44" s="924">
        <f>K44+11</f>
        <v>45654</v>
      </c>
      <c r="R44" s="340"/>
      <c r="S44" s="340"/>
      <c r="T44" s="340"/>
      <c r="U44" s="926">
        <f>K44+10</f>
        <v>45653</v>
      </c>
      <c r="V44" s="926">
        <f>K44+11</f>
        <v>45654</v>
      </c>
      <c r="W44" s="340">
        <f>K44+12</f>
        <v>45655</v>
      </c>
      <c r="X44" s="927">
        <f>K44+17</f>
        <v>45660</v>
      </c>
      <c r="Y44" s="340">
        <f>K44+14</f>
        <v>45657</v>
      </c>
      <c r="Z44" s="928"/>
      <c r="AA44" s="929">
        <f>K44+14</f>
        <v>45657</v>
      </c>
      <c r="AB44" s="930">
        <f>K44+10</f>
        <v>45653</v>
      </c>
      <c r="AC44" s="931"/>
      <c r="AD44" s="932">
        <f>V44+2</f>
        <v>45656</v>
      </c>
      <c r="AE44" s="933"/>
      <c r="AF44" s="933"/>
      <c r="AG44" s="933"/>
      <c r="AH44" s="933"/>
      <c r="AI44" s="933"/>
      <c r="AJ44" s="933"/>
      <c r="AK44" s="933"/>
      <c r="AL44" s="933"/>
      <c r="AM44" s="933"/>
      <c r="AN44" s="933"/>
      <c r="AO44" s="933"/>
      <c r="AP44" s="933"/>
      <c r="AQ44" s="933"/>
    </row>
    <row r="45" spans="1:43" s="150" customFormat="1" ht="15.75" customHeight="1">
      <c r="A45" s="359" t="s">
        <v>146</v>
      </c>
      <c r="B45" s="344" t="s">
        <v>749</v>
      </c>
      <c r="C45" s="345" t="s">
        <v>140</v>
      </c>
      <c r="D45" s="395">
        <v>25</v>
      </c>
      <c r="E45" s="536">
        <f t="shared" si="6"/>
        <v>45643</v>
      </c>
      <c r="F45" s="735">
        <v>0.41666666666666669</v>
      </c>
      <c r="G45" s="349">
        <f t="shared" si="0"/>
        <v>45642</v>
      </c>
      <c r="H45" s="362">
        <v>0.58333333333333337</v>
      </c>
      <c r="I45" s="735"/>
      <c r="J45" s="736"/>
      <c r="K45" s="388">
        <f t="shared" si="3"/>
        <v>45644</v>
      </c>
      <c r="L45" s="737">
        <f>K45+12</f>
        <v>45656</v>
      </c>
      <c r="M45" s="356"/>
      <c r="N45" s="356">
        <f>K45+14</f>
        <v>45658</v>
      </c>
      <c r="O45" s="541">
        <f>K45+13</f>
        <v>45657</v>
      </c>
      <c r="P45" s="356">
        <f>K45+15</f>
        <v>45659</v>
      </c>
      <c r="Q45" s="356"/>
      <c r="R45" s="356">
        <f>K45+16</f>
        <v>45660</v>
      </c>
      <c r="S45" s="356"/>
      <c r="T45" s="356"/>
      <c r="U45" s="356">
        <f>K45+13</f>
        <v>45657</v>
      </c>
      <c r="V45" s="356">
        <f>K45+14</f>
        <v>45658</v>
      </c>
      <c r="W45" s="356">
        <f>K45+16</f>
        <v>45660</v>
      </c>
      <c r="X45" s="541"/>
      <c r="Y45" s="356">
        <f>K45+18</f>
        <v>45662</v>
      </c>
      <c r="Z45" s="357"/>
      <c r="AA45" s="542"/>
      <c r="AB45" s="538"/>
      <c r="AC45" s="544">
        <f>K45+14</f>
        <v>45658</v>
      </c>
      <c r="AD45" s="544">
        <f>V45+2</f>
        <v>45660</v>
      </c>
      <c r="AE45" s="935"/>
      <c r="AF45" s="935"/>
      <c r="AG45" s="935"/>
      <c r="AH45" s="935"/>
      <c r="AI45" s="935"/>
      <c r="AJ45" s="935"/>
      <c r="AK45" s="935"/>
      <c r="AL45" s="935"/>
      <c r="AM45" s="935"/>
      <c r="AN45" s="935"/>
      <c r="AO45" s="935"/>
      <c r="AP45" s="935"/>
      <c r="AQ45" s="935"/>
    </row>
    <row r="46" spans="1:43" s="150" customFormat="1" ht="15.75" customHeight="1">
      <c r="A46" s="359" t="s">
        <v>485</v>
      </c>
      <c r="B46" s="344" t="s">
        <v>490</v>
      </c>
      <c r="C46" s="345" t="s">
        <v>140</v>
      </c>
      <c r="D46" s="395">
        <v>39</v>
      </c>
      <c r="E46" s="536">
        <f t="shared" si="6"/>
        <v>45643</v>
      </c>
      <c r="F46" s="735">
        <v>0.99930555555555556</v>
      </c>
      <c r="G46" s="349">
        <f t="shared" si="0"/>
        <v>45642</v>
      </c>
      <c r="H46" s="362">
        <v>0.16666666666666666</v>
      </c>
      <c r="I46" s="735"/>
      <c r="J46" s="735"/>
      <c r="K46" s="388">
        <f t="shared" si="3"/>
        <v>45644</v>
      </c>
      <c r="L46" s="737">
        <f>K46+9</f>
        <v>45653</v>
      </c>
      <c r="M46" s="356"/>
      <c r="N46" s="356"/>
      <c r="O46" s="541"/>
      <c r="P46" s="356">
        <f>K46+8</f>
        <v>45652</v>
      </c>
      <c r="Q46" s="356"/>
      <c r="R46" s="356"/>
      <c r="S46" s="356"/>
      <c r="T46" s="356"/>
      <c r="U46" s="356"/>
      <c r="V46" s="356"/>
      <c r="W46" s="356"/>
      <c r="X46" s="541"/>
      <c r="Y46" s="356"/>
      <c r="Z46" s="357"/>
      <c r="AA46" s="542"/>
      <c r="AB46" s="538"/>
      <c r="AC46" s="544"/>
      <c r="AD46" s="544"/>
      <c r="AE46" s="935"/>
      <c r="AF46" s="935"/>
      <c r="AG46" s="935"/>
      <c r="AH46" s="935"/>
      <c r="AI46" s="935"/>
      <c r="AJ46" s="935"/>
      <c r="AK46" s="935"/>
      <c r="AL46" s="935"/>
      <c r="AM46" s="935"/>
      <c r="AN46" s="935"/>
      <c r="AO46" s="935"/>
      <c r="AP46" s="935"/>
      <c r="AQ46" s="935"/>
    </row>
    <row r="47" spans="1:43" s="150" customFormat="1" ht="15.75" customHeight="1">
      <c r="A47" s="359" t="s">
        <v>203</v>
      </c>
      <c r="B47" s="344" t="s">
        <v>566</v>
      </c>
      <c r="C47" s="345" t="s">
        <v>140</v>
      </c>
      <c r="D47" s="395">
        <v>10</v>
      </c>
      <c r="E47" s="536">
        <f>K47-2</f>
        <v>45640</v>
      </c>
      <c r="F47" s="352">
        <v>0.99930555555555556</v>
      </c>
      <c r="G47" s="349">
        <f t="shared" si="0"/>
        <v>45640</v>
      </c>
      <c r="H47" s="350">
        <v>0.99930555555555556</v>
      </c>
      <c r="I47" s="351">
        <f>K47-1</f>
        <v>45641</v>
      </c>
      <c r="J47" s="548">
        <v>0.99930555555555556</v>
      </c>
      <c r="K47" s="388">
        <f t="shared" si="3"/>
        <v>45642</v>
      </c>
      <c r="L47" s="537"/>
      <c r="M47" s="355"/>
      <c r="N47" s="355">
        <f>9+K47</f>
        <v>45651</v>
      </c>
      <c r="O47" s="354">
        <f>8+K47</f>
        <v>45650</v>
      </c>
      <c r="P47" s="356"/>
      <c r="Q47" s="356"/>
      <c r="R47" s="355"/>
      <c r="S47" s="355"/>
      <c r="T47" s="355"/>
      <c r="U47" s="355">
        <f>13+K47</f>
        <v>45655</v>
      </c>
      <c r="V47" s="355">
        <f>12+K47</f>
        <v>45654</v>
      </c>
      <c r="W47" s="355">
        <f>K47+11</f>
        <v>45653</v>
      </c>
      <c r="X47" s="354"/>
      <c r="Y47" s="356">
        <f>K47+18</f>
        <v>45660</v>
      </c>
      <c r="Z47" s="740"/>
      <c r="AA47" s="542">
        <f>K47+16</f>
        <v>45658</v>
      </c>
      <c r="AB47" s="538"/>
      <c r="AC47" s="539"/>
      <c r="AD47" s="540"/>
      <c r="AE47" s="431"/>
      <c r="AF47" s="431"/>
      <c r="AG47" s="431"/>
      <c r="AH47" s="431"/>
      <c r="AI47" s="431"/>
      <c r="AJ47" s="431"/>
      <c r="AK47" s="431"/>
      <c r="AL47" s="431"/>
      <c r="AM47" s="431"/>
      <c r="AN47" s="431"/>
      <c r="AO47" s="431"/>
      <c r="AP47" s="431"/>
      <c r="AQ47" s="431"/>
    </row>
    <row r="48" spans="1:43" s="150" customFormat="1" ht="15.75" customHeight="1">
      <c r="A48" s="359" t="s">
        <v>268</v>
      </c>
      <c r="B48" s="344" t="s">
        <v>491</v>
      </c>
      <c r="C48" s="345" t="s">
        <v>140</v>
      </c>
      <c r="D48" s="395">
        <v>71</v>
      </c>
      <c r="E48" s="536">
        <f t="shared" ref="E48:E53" si="7">K48-1</f>
        <v>45640</v>
      </c>
      <c r="F48" s="352">
        <v>0.375</v>
      </c>
      <c r="G48" s="349">
        <f t="shared" si="0"/>
        <v>45639</v>
      </c>
      <c r="H48" s="350">
        <v>0.54166666666666663</v>
      </c>
      <c r="I48" s="351"/>
      <c r="J48" s="352"/>
      <c r="K48" s="388">
        <f t="shared" si="3"/>
        <v>45641</v>
      </c>
      <c r="L48" s="537"/>
      <c r="M48" s="355"/>
      <c r="N48" s="355"/>
      <c r="O48" s="354"/>
      <c r="P48" s="356"/>
      <c r="Q48" s="356"/>
      <c r="R48" s="355"/>
      <c r="S48" s="355"/>
      <c r="T48" s="355"/>
      <c r="U48" s="355">
        <f>K48+8</f>
        <v>45649</v>
      </c>
      <c r="V48" s="355">
        <f>K48+8</f>
        <v>45649</v>
      </c>
      <c r="W48" s="355"/>
      <c r="X48" s="354"/>
      <c r="Y48" s="356"/>
      <c r="Z48" s="738">
        <f>K48+9</f>
        <v>45650</v>
      </c>
      <c r="AA48" s="739">
        <f>K48+9</f>
        <v>45650</v>
      </c>
      <c r="AB48" s="538"/>
      <c r="AC48" s="539"/>
      <c r="AD48" s="540"/>
      <c r="AE48" s="431"/>
      <c r="AF48" s="431"/>
      <c r="AG48" s="431"/>
      <c r="AH48" s="431"/>
      <c r="AI48" s="431"/>
      <c r="AJ48" s="431"/>
      <c r="AK48" s="431"/>
      <c r="AL48" s="431"/>
      <c r="AM48" s="431"/>
      <c r="AN48" s="431"/>
      <c r="AO48" s="431"/>
      <c r="AP48" s="431"/>
      <c r="AQ48" s="431"/>
    </row>
    <row r="49" spans="1:43" s="150" customFormat="1" ht="15.75" customHeight="1">
      <c r="A49" s="359" t="s">
        <v>484</v>
      </c>
      <c r="B49" s="344" t="s">
        <v>750</v>
      </c>
      <c r="C49" s="345" t="s">
        <v>140</v>
      </c>
      <c r="D49" s="395">
        <v>21</v>
      </c>
      <c r="E49" s="536">
        <f t="shared" si="7"/>
        <v>45640</v>
      </c>
      <c r="F49" s="352">
        <v>0.4993055555555555</v>
      </c>
      <c r="G49" s="349">
        <f t="shared" si="0"/>
        <v>45639</v>
      </c>
      <c r="H49" s="350">
        <v>0.66666666666666663</v>
      </c>
      <c r="I49" s="351"/>
      <c r="J49" s="352"/>
      <c r="K49" s="388">
        <f t="shared" si="3"/>
        <v>45641</v>
      </c>
      <c r="L49" s="537"/>
      <c r="M49" s="355">
        <f>K49+11</f>
        <v>45652</v>
      </c>
      <c r="N49" s="355"/>
      <c r="O49" s="354"/>
      <c r="P49" s="356"/>
      <c r="Q49" s="356">
        <f>M49+13</f>
        <v>45665</v>
      </c>
      <c r="R49" s="355"/>
      <c r="S49" s="355"/>
      <c r="T49" s="355"/>
      <c r="U49" s="355"/>
      <c r="V49" s="355"/>
      <c r="W49" s="355"/>
      <c r="X49" s="354"/>
      <c r="Y49" s="356"/>
      <c r="Z49" s="738"/>
      <c r="AA49" s="739"/>
      <c r="AB49" s="538"/>
      <c r="AC49" s="539"/>
      <c r="AD49" s="540"/>
      <c r="AE49" s="431"/>
      <c r="AF49" s="431"/>
      <c r="AG49" s="431"/>
      <c r="AH49" s="431"/>
      <c r="AI49" s="431"/>
      <c r="AJ49" s="431"/>
      <c r="AK49" s="431"/>
      <c r="AL49" s="431"/>
      <c r="AM49" s="431"/>
      <c r="AN49" s="431"/>
      <c r="AO49" s="431"/>
      <c r="AP49" s="431"/>
      <c r="AQ49" s="431"/>
    </row>
    <row r="50" spans="1:43" s="946" customFormat="1" ht="15.75" customHeight="1" thickBot="1">
      <c r="A50" s="365" t="s">
        <v>147</v>
      </c>
      <c r="B50" s="757" t="s">
        <v>434</v>
      </c>
      <c r="C50" s="758" t="s">
        <v>140</v>
      </c>
      <c r="D50" s="969">
        <v>0</v>
      </c>
      <c r="E50" s="937">
        <f t="shared" si="7"/>
        <v>45646</v>
      </c>
      <c r="F50" s="938">
        <v>0.16666666666666666</v>
      </c>
      <c r="G50" s="760">
        <f t="shared" si="0"/>
        <v>45645</v>
      </c>
      <c r="H50" s="761">
        <v>0.33333333333333331</v>
      </c>
      <c r="I50" s="762"/>
      <c r="J50" s="763"/>
      <c r="K50" s="939">
        <f t="shared" si="3"/>
        <v>45647</v>
      </c>
      <c r="L50" s="375">
        <f>K50+8</f>
        <v>45655</v>
      </c>
      <c r="M50" s="376"/>
      <c r="N50" s="376">
        <f>K50+10</f>
        <v>45657</v>
      </c>
      <c r="O50" s="377">
        <f>K50+10</f>
        <v>45657</v>
      </c>
      <c r="P50" s="378">
        <f>K50+18</f>
        <v>45665</v>
      </c>
      <c r="Q50" s="378"/>
      <c r="R50" s="378">
        <f>K50+12</f>
        <v>45659</v>
      </c>
      <c r="S50" s="378">
        <f>K50+12</f>
        <v>45659</v>
      </c>
      <c r="T50" s="378">
        <f>K50+12</f>
        <v>45659</v>
      </c>
      <c r="U50" s="378">
        <f>K50+9</f>
        <v>45656</v>
      </c>
      <c r="V50" s="378">
        <f>K50+10</f>
        <v>45657</v>
      </c>
      <c r="W50" s="378">
        <f>K50+12</f>
        <v>45659</v>
      </c>
      <c r="X50" s="940"/>
      <c r="Y50" s="378">
        <f>K50+12</f>
        <v>45659</v>
      </c>
      <c r="Z50" s="941"/>
      <c r="AA50" s="942"/>
      <c r="AB50" s="943"/>
      <c r="AC50" s="944">
        <f>K50+10</f>
        <v>45657</v>
      </c>
      <c r="AD50" s="944">
        <f>V50+2</f>
        <v>45659</v>
      </c>
      <c r="AE50" s="945"/>
      <c r="AF50" s="945"/>
      <c r="AG50" s="945"/>
      <c r="AH50" s="945"/>
      <c r="AI50" s="945"/>
      <c r="AJ50" s="945"/>
      <c r="AK50" s="945"/>
      <c r="AL50" s="945"/>
      <c r="AM50" s="945"/>
      <c r="AN50" s="945"/>
      <c r="AO50" s="945"/>
      <c r="AP50" s="945"/>
      <c r="AQ50" s="945"/>
    </row>
    <row r="51" spans="1:43" s="934" customFormat="1" ht="15.75" customHeight="1">
      <c r="A51" s="327" t="s">
        <v>145</v>
      </c>
      <c r="B51" s="328" t="s">
        <v>459</v>
      </c>
      <c r="C51" s="329" t="s">
        <v>140</v>
      </c>
      <c r="D51" s="389">
        <v>45</v>
      </c>
      <c r="E51" s="918">
        <f t="shared" si="7"/>
        <v>45649</v>
      </c>
      <c r="F51" s="919">
        <v>0.375</v>
      </c>
      <c r="G51" s="1030">
        <f t="shared" ref="G51:G64" si="8">K51-2</f>
        <v>45648</v>
      </c>
      <c r="H51" s="920">
        <v>0.54166666666666663</v>
      </c>
      <c r="I51" s="919"/>
      <c r="J51" s="921"/>
      <c r="K51" s="922">
        <f t="shared" si="3"/>
        <v>45650</v>
      </c>
      <c r="L51" s="923"/>
      <c r="M51" s="924">
        <f>K51+9</f>
        <v>45659</v>
      </c>
      <c r="N51" s="340">
        <f>K51+14</f>
        <v>45664</v>
      </c>
      <c r="O51" s="925">
        <f>K51+8</f>
        <v>45658</v>
      </c>
      <c r="P51" s="924">
        <f>K51+12</f>
        <v>45662</v>
      </c>
      <c r="Q51" s="924">
        <f>K51+11</f>
        <v>45661</v>
      </c>
      <c r="R51" s="340"/>
      <c r="S51" s="340"/>
      <c r="T51" s="340"/>
      <c r="U51" s="926">
        <f>K51+10</f>
        <v>45660</v>
      </c>
      <c r="V51" s="926">
        <f>K51+11</f>
        <v>45661</v>
      </c>
      <c r="W51" s="340">
        <f>K51+12</f>
        <v>45662</v>
      </c>
      <c r="X51" s="927">
        <f>K51+17</f>
        <v>45667</v>
      </c>
      <c r="Y51" s="340">
        <f>K51+14</f>
        <v>45664</v>
      </c>
      <c r="Z51" s="928"/>
      <c r="AA51" s="929">
        <f>K51+14</f>
        <v>45664</v>
      </c>
      <c r="AB51" s="930">
        <f>K51+10</f>
        <v>45660</v>
      </c>
      <c r="AC51" s="931"/>
      <c r="AD51" s="932">
        <f>V51+2</f>
        <v>45663</v>
      </c>
      <c r="AE51" s="933"/>
      <c r="AF51" s="933"/>
      <c r="AG51" s="933"/>
      <c r="AH51" s="933"/>
      <c r="AI51" s="933"/>
      <c r="AJ51" s="933"/>
      <c r="AK51" s="933"/>
      <c r="AL51" s="933"/>
      <c r="AM51" s="933"/>
      <c r="AN51" s="933"/>
      <c r="AO51" s="933"/>
      <c r="AP51" s="933"/>
      <c r="AQ51" s="933"/>
    </row>
    <row r="52" spans="1:43" s="150" customFormat="1" ht="15.75" customHeight="1">
      <c r="A52" s="359" t="s">
        <v>146</v>
      </c>
      <c r="B52" s="344" t="s">
        <v>751</v>
      </c>
      <c r="C52" s="345" t="s">
        <v>140</v>
      </c>
      <c r="D52" s="395">
        <v>13</v>
      </c>
      <c r="E52" s="536">
        <f t="shared" si="7"/>
        <v>45650</v>
      </c>
      <c r="F52" s="735">
        <v>0.41666666666666669</v>
      </c>
      <c r="G52" s="1031">
        <f t="shared" si="8"/>
        <v>45649</v>
      </c>
      <c r="H52" s="362">
        <v>0.58333333333333337</v>
      </c>
      <c r="I52" s="735"/>
      <c r="J52" s="736"/>
      <c r="K52" s="388">
        <f t="shared" si="3"/>
        <v>45651</v>
      </c>
      <c r="L52" s="737">
        <f>K52+12</f>
        <v>45663</v>
      </c>
      <c r="M52" s="356"/>
      <c r="N52" s="356">
        <f>K52+14</f>
        <v>45665</v>
      </c>
      <c r="O52" s="541">
        <f>K52+13</f>
        <v>45664</v>
      </c>
      <c r="P52" s="356">
        <f>K52+15</f>
        <v>45666</v>
      </c>
      <c r="Q52" s="356"/>
      <c r="R52" s="356">
        <f>K52+16</f>
        <v>45667</v>
      </c>
      <c r="S52" s="356"/>
      <c r="T52" s="356"/>
      <c r="U52" s="356">
        <f>K52+13</f>
        <v>45664</v>
      </c>
      <c r="V52" s="356">
        <f>K52+14</f>
        <v>45665</v>
      </c>
      <c r="W52" s="356">
        <f>K52+16</f>
        <v>45667</v>
      </c>
      <c r="X52" s="541"/>
      <c r="Y52" s="356">
        <f>K52+18</f>
        <v>45669</v>
      </c>
      <c r="Z52" s="357"/>
      <c r="AA52" s="542"/>
      <c r="AB52" s="538"/>
      <c r="AC52" s="544">
        <f>K52+14</f>
        <v>45665</v>
      </c>
      <c r="AD52" s="544">
        <f>V52+2</f>
        <v>45667</v>
      </c>
      <c r="AE52" s="935"/>
      <c r="AF52" s="935"/>
      <c r="AG52" s="935"/>
      <c r="AH52" s="935"/>
      <c r="AI52" s="935"/>
      <c r="AJ52" s="935"/>
      <c r="AK52" s="935"/>
      <c r="AL52" s="935"/>
      <c r="AM52" s="935"/>
      <c r="AN52" s="935"/>
      <c r="AO52" s="935"/>
      <c r="AP52" s="935"/>
      <c r="AQ52" s="935"/>
    </row>
    <row r="53" spans="1:43" s="150" customFormat="1" ht="15.75" customHeight="1">
      <c r="A53" s="359" t="s">
        <v>485</v>
      </c>
      <c r="B53" s="344" t="s">
        <v>607</v>
      </c>
      <c r="C53" s="345" t="s">
        <v>140</v>
      </c>
      <c r="D53" s="395">
        <v>10</v>
      </c>
      <c r="E53" s="536">
        <f t="shared" si="7"/>
        <v>45650</v>
      </c>
      <c r="F53" s="735">
        <v>0.99930555555555556</v>
      </c>
      <c r="G53" s="552">
        <f t="shared" si="8"/>
        <v>45649</v>
      </c>
      <c r="H53" s="362">
        <v>0.16666666666666666</v>
      </c>
      <c r="I53" s="735"/>
      <c r="J53" s="735"/>
      <c r="K53" s="388">
        <f t="shared" si="3"/>
        <v>45651</v>
      </c>
      <c r="L53" s="737">
        <f>K53+9</f>
        <v>45660</v>
      </c>
      <c r="M53" s="356"/>
      <c r="N53" s="356"/>
      <c r="O53" s="541"/>
      <c r="P53" s="356">
        <f>K53+8</f>
        <v>45659</v>
      </c>
      <c r="Q53" s="356"/>
      <c r="R53" s="356"/>
      <c r="S53" s="356"/>
      <c r="T53" s="356"/>
      <c r="U53" s="356"/>
      <c r="V53" s="356"/>
      <c r="W53" s="356"/>
      <c r="X53" s="541"/>
      <c r="Y53" s="356"/>
      <c r="Z53" s="357"/>
      <c r="AA53" s="542"/>
      <c r="AB53" s="538"/>
      <c r="AC53" s="544"/>
      <c r="AD53" s="544"/>
      <c r="AE53" s="935"/>
      <c r="AF53" s="935"/>
      <c r="AG53" s="935"/>
      <c r="AH53" s="935"/>
      <c r="AI53" s="935"/>
      <c r="AJ53" s="935"/>
      <c r="AK53" s="935"/>
      <c r="AL53" s="935"/>
      <c r="AM53" s="935"/>
      <c r="AN53" s="935"/>
      <c r="AO53" s="935"/>
      <c r="AP53" s="935"/>
      <c r="AQ53" s="935"/>
    </row>
    <row r="54" spans="1:43" s="150" customFormat="1" ht="15.75" customHeight="1">
      <c r="A54" s="359" t="s">
        <v>203</v>
      </c>
      <c r="B54" s="344" t="s">
        <v>488</v>
      </c>
      <c r="C54" s="345" t="s">
        <v>140</v>
      </c>
      <c r="D54" s="395">
        <v>18</v>
      </c>
      <c r="E54" s="536">
        <f>K54-2</f>
        <v>45647</v>
      </c>
      <c r="F54" s="352">
        <v>0.99930555555555556</v>
      </c>
      <c r="G54" s="349">
        <f>K54-2</f>
        <v>45647</v>
      </c>
      <c r="H54" s="350">
        <v>0.99930555555555556</v>
      </c>
      <c r="I54" s="351">
        <f>K54-1</f>
        <v>45648</v>
      </c>
      <c r="J54" s="548">
        <v>0.99930555555555556</v>
      </c>
      <c r="K54" s="388">
        <f t="shared" si="3"/>
        <v>45649</v>
      </c>
      <c r="L54" s="537"/>
      <c r="M54" s="355"/>
      <c r="N54" s="355">
        <f>9+K54</f>
        <v>45658</v>
      </c>
      <c r="O54" s="354">
        <f>8+K54</f>
        <v>45657</v>
      </c>
      <c r="P54" s="356"/>
      <c r="Q54" s="356"/>
      <c r="R54" s="355"/>
      <c r="S54" s="355"/>
      <c r="T54" s="355"/>
      <c r="U54" s="355">
        <f>13+K54</f>
        <v>45662</v>
      </c>
      <c r="V54" s="355">
        <f>12+K54</f>
        <v>45661</v>
      </c>
      <c r="W54" s="355">
        <f>K54+11</f>
        <v>45660</v>
      </c>
      <c r="X54" s="354"/>
      <c r="Y54" s="356">
        <f>K54+18</f>
        <v>45667</v>
      </c>
      <c r="Z54" s="740"/>
      <c r="AA54" s="542">
        <f>K54+16</f>
        <v>45665</v>
      </c>
      <c r="AB54" s="538"/>
      <c r="AC54" s="539"/>
      <c r="AD54" s="540"/>
      <c r="AE54" s="431"/>
      <c r="AF54" s="431"/>
      <c r="AG54" s="431"/>
      <c r="AH54" s="431"/>
      <c r="AI54" s="431"/>
      <c r="AJ54" s="431"/>
      <c r="AK54" s="431"/>
      <c r="AL54" s="431"/>
      <c r="AM54" s="431"/>
      <c r="AN54" s="431"/>
      <c r="AO54" s="431"/>
      <c r="AP54" s="431"/>
      <c r="AQ54" s="431"/>
    </row>
    <row r="55" spans="1:43" s="150" customFormat="1" ht="15.75" customHeight="1">
      <c r="A55" s="359" t="s">
        <v>268</v>
      </c>
      <c r="B55" s="344" t="s">
        <v>415</v>
      </c>
      <c r="C55" s="345" t="s">
        <v>140</v>
      </c>
      <c r="D55" s="395">
        <v>67</v>
      </c>
      <c r="E55" s="536">
        <f t="shared" ref="E55:E60" si="9">K55-1</f>
        <v>45647</v>
      </c>
      <c r="F55" s="352">
        <v>0.375</v>
      </c>
      <c r="G55" s="349">
        <f>K55-2</f>
        <v>45646</v>
      </c>
      <c r="H55" s="350">
        <v>0.54166666666666663</v>
      </c>
      <c r="I55" s="351"/>
      <c r="J55" s="352"/>
      <c r="K55" s="388">
        <f t="shared" si="3"/>
        <v>45648</v>
      </c>
      <c r="L55" s="537"/>
      <c r="M55" s="355"/>
      <c r="N55" s="355"/>
      <c r="O55" s="354"/>
      <c r="P55" s="356"/>
      <c r="Q55" s="356"/>
      <c r="R55" s="355"/>
      <c r="S55" s="355"/>
      <c r="T55" s="355"/>
      <c r="U55" s="355">
        <f>K55+8</f>
        <v>45656</v>
      </c>
      <c r="V55" s="355">
        <f>K55+8</f>
        <v>45656</v>
      </c>
      <c r="W55" s="355"/>
      <c r="X55" s="354"/>
      <c r="Y55" s="356"/>
      <c r="Z55" s="738">
        <f>K55+9</f>
        <v>45657</v>
      </c>
      <c r="AA55" s="739">
        <f>K55+9</f>
        <v>45657</v>
      </c>
      <c r="AB55" s="538"/>
      <c r="AC55" s="539"/>
      <c r="AD55" s="540"/>
      <c r="AE55" s="431"/>
      <c r="AF55" s="431"/>
      <c r="AG55" s="431"/>
      <c r="AH55" s="431"/>
      <c r="AI55" s="431"/>
      <c r="AJ55" s="431"/>
      <c r="AK55" s="431"/>
      <c r="AL55" s="431"/>
      <c r="AM55" s="431"/>
      <c r="AN55" s="431"/>
      <c r="AO55" s="431"/>
      <c r="AP55" s="431"/>
      <c r="AQ55" s="431"/>
    </row>
    <row r="56" spans="1:43" s="150" customFormat="1" ht="15.75" customHeight="1">
      <c r="A56" s="359" t="s">
        <v>484</v>
      </c>
      <c r="B56" s="344" t="s">
        <v>608</v>
      </c>
      <c r="C56" s="345" t="s">
        <v>140</v>
      </c>
      <c r="D56" s="395">
        <v>7</v>
      </c>
      <c r="E56" s="536">
        <f t="shared" si="9"/>
        <v>45647</v>
      </c>
      <c r="F56" s="352">
        <v>0.4993055555555555</v>
      </c>
      <c r="G56" s="349">
        <f>K56-2</f>
        <v>45646</v>
      </c>
      <c r="H56" s="350">
        <v>0.66666666666666663</v>
      </c>
      <c r="I56" s="351"/>
      <c r="J56" s="352"/>
      <c r="K56" s="388">
        <f t="shared" si="3"/>
        <v>45648</v>
      </c>
      <c r="L56" s="537"/>
      <c r="M56" s="355">
        <f>K56+11</f>
        <v>45659</v>
      </c>
      <c r="N56" s="355"/>
      <c r="O56" s="354"/>
      <c r="P56" s="356"/>
      <c r="Q56" s="356">
        <f>K56+13</f>
        <v>45661</v>
      </c>
      <c r="R56" s="355"/>
      <c r="S56" s="355"/>
      <c r="T56" s="355"/>
      <c r="U56" s="355"/>
      <c r="V56" s="355"/>
      <c r="W56" s="355"/>
      <c r="X56" s="354"/>
      <c r="Y56" s="356"/>
      <c r="Z56" s="738"/>
      <c r="AA56" s="739"/>
      <c r="AB56" s="538"/>
      <c r="AC56" s="539"/>
      <c r="AD56" s="540"/>
      <c r="AE56" s="431"/>
      <c r="AF56" s="431"/>
      <c r="AG56" s="431"/>
      <c r="AH56" s="431"/>
      <c r="AI56" s="431"/>
      <c r="AJ56" s="431"/>
      <c r="AK56" s="431"/>
      <c r="AL56" s="431"/>
      <c r="AM56" s="431"/>
      <c r="AN56" s="431"/>
      <c r="AO56" s="431"/>
      <c r="AP56" s="431"/>
      <c r="AQ56" s="431"/>
    </row>
    <row r="57" spans="1:43" s="946" customFormat="1" ht="15.75" customHeight="1" thickBot="1">
      <c r="A57" s="365" t="s">
        <v>147</v>
      </c>
      <c r="B57" s="757" t="s">
        <v>489</v>
      </c>
      <c r="C57" s="758" t="s">
        <v>140</v>
      </c>
      <c r="D57" s="969">
        <v>83</v>
      </c>
      <c r="E57" s="937">
        <f t="shared" si="9"/>
        <v>45653</v>
      </c>
      <c r="F57" s="938">
        <v>0.16666666666666666</v>
      </c>
      <c r="G57" s="760">
        <f t="shared" si="8"/>
        <v>45652</v>
      </c>
      <c r="H57" s="761">
        <v>0.33333333333333331</v>
      </c>
      <c r="I57" s="762"/>
      <c r="J57" s="763"/>
      <c r="K57" s="939">
        <f t="shared" si="3"/>
        <v>45654</v>
      </c>
      <c r="L57" s="375">
        <f>K57+8</f>
        <v>45662</v>
      </c>
      <c r="M57" s="376"/>
      <c r="N57" s="376">
        <f>K57+10</f>
        <v>45664</v>
      </c>
      <c r="O57" s="377">
        <f>K57+10</f>
        <v>45664</v>
      </c>
      <c r="P57" s="378">
        <f>K57+18</f>
        <v>45672</v>
      </c>
      <c r="Q57" s="378"/>
      <c r="R57" s="378">
        <f>K57+12</f>
        <v>45666</v>
      </c>
      <c r="S57" s="378">
        <f>K57+12</f>
        <v>45666</v>
      </c>
      <c r="T57" s="378">
        <f>K57+12</f>
        <v>45666</v>
      </c>
      <c r="U57" s="378">
        <f>K57+9</f>
        <v>45663</v>
      </c>
      <c r="V57" s="378">
        <f>K57+10</f>
        <v>45664</v>
      </c>
      <c r="W57" s="378">
        <f>K57+12</f>
        <v>45666</v>
      </c>
      <c r="X57" s="940"/>
      <c r="Y57" s="378">
        <f>K57+12</f>
        <v>45666</v>
      </c>
      <c r="Z57" s="941"/>
      <c r="AA57" s="942"/>
      <c r="AB57" s="943"/>
      <c r="AC57" s="944">
        <f>K57+10</f>
        <v>45664</v>
      </c>
      <c r="AD57" s="944">
        <f>V57+2</f>
        <v>45666</v>
      </c>
      <c r="AE57" s="945"/>
      <c r="AF57" s="945"/>
      <c r="AG57" s="945"/>
      <c r="AH57" s="945"/>
      <c r="AI57" s="945"/>
      <c r="AJ57" s="945"/>
      <c r="AK57" s="945"/>
      <c r="AL57" s="945"/>
      <c r="AM57" s="945"/>
      <c r="AN57" s="945"/>
      <c r="AO57" s="945"/>
      <c r="AP57" s="945"/>
      <c r="AQ57" s="945"/>
    </row>
    <row r="58" spans="1:43" s="934" customFormat="1" ht="15.75" customHeight="1">
      <c r="A58" s="327" t="s">
        <v>145</v>
      </c>
      <c r="B58" s="328" t="s">
        <v>472</v>
      </c>
      <c r="C58" s="329" t="s">
        <v>140</v>
      </c>
      <c r="D58" s="389">
        <v>37</v>
      </c>
      <c r="E58" s="918">
        <f t="shared" si="9"/>
        <v>45656</v>
      </c>
      <c r="F58" s="919">
        <v>0.375</v>
      </c>
      <c r="G58" s="332">
        <f t="shared" si="8"/>
        <v>45655</v>
      </c>
      <c r="H58" s="920">
        <v>0.54166666666666663</v>
      </c>
      <c r="I58" s="919"/>
      <c r="J58" s="921"/>
      <c r="K58" s="922">
        <f t="shared" si="3"/>
        <v>45657</v>
      </c>
      <c r="L58" s="923"/>
      <c r="M58" s="924">
        <f>K58+9</f>
        <v>45666</v>
      </c>
      <c r="N58" s="340">
        <f>K58+14</f>
        <v>45671</v>
      </c>
      <c r="O58" s="925">
        <f>K58+8</f>
        <v>45665</v>
      </c>
      <c r="P58" s="924">
        <f>K58+12</f>
        <v>45669</v>
      </c>
      <c r="Q58" s="924">
        <f>K58+11</f>
        <v>45668</v>
      </c>
      <c r="R58" s="340"/>
      <c r="S58" s="340"/>
      <c r="T58" s="340"/>
      <c r="U58" s="926">
        <f>K58+10</f>
        <v>45667</v>
      </c>
      <c r="V58" s="926">
        <f>K58+11</f>
        <v>45668</v>
      </c>
      <c r="W58" s="340">
        <f>K58+12</f>
        <v>45669</v>
      </c>
      <c r="X58" s="927">
        <f>K58+17</f>
        <v>45674</v>
      </c>
      <c r="Y58" s="340">
        <f>K58+14</f>
        <v>45671</v>
      </c>
      <c r="Z58" s="928"/>
      <c r="AA58" s="929">
        <f>K58+14</f>
        <v>45671</v>
      </c>
      <c r="AB58" s="930">
        <f>K58+10</f>
        <v>45667</v>
      </c>
      <c r="AC58" s="931"/>
      <c r="AD58" s="932">
        <f>V58+2</f>
        <v>45670</v>
      </c>
      <c r="AE58" s="933"/>
      <c r="AF58" s="933"/>
      <c r="AG58" s="933"/>
      <c r="AH58" s="933"/>
      <c r="AI58" s="933"/>
      <c r="AJ58" s="933"/>
      <c r="AK58" s="933"/>
      <c r="AL58" s="933"/>
      <c r="AM58" s="933"/>
      <c r="AN58" s="933"/>
      <c r="AO58" s="933"/>
      <c r="AP58" s="933"/>
      <c r="AQ58" s="933"/>
    </row>
    <row r="59" spans="1:43" s="150" customFormat="1" ht="17.25" customHeight="1">
      <c r="A59" s="359" t="s">
        <v>146</v>
      </c>
      <c r="B59" s="344" t="s">
        <v>752</v>
      </c>
      <c r="C59" s="345" t="s">
        <v>140</v>
      </c>
      <c r="D59" s="395">
        <v>16</v>
      </c>
      <c r="E59" s="536">
        <f t="shared" si="9"/>
        <v>45657</v>
      </c>
      <c r="F59" s="735">
        <v>0.41666666666666669</v>
      </c>
      <c r="G59" s="349">
        <f t="shared" si="8"/>
        <v>45656</v>
      </c>
      <c r="H59" s="362">
        <v>0.58333333333333337</v>
      </c>
      <c r="I59" s="735"/>
      <c r="J59" s="736"/>
      <c r="K59" s="388">
        <f t="shared" si="3"/>
        <v>45658</v>
      </c>
      <c r="L59" s="737">
        <f>K59+12</f>
        <v>45670</v>
      </c>
      <c r="M59" s="356"/>
      <c r="N59" s="356">
        <f>K59+14</f>
        <v>45672</v>
      </c>
      <c r="O59" s="541">
        <f>K59+13</f>
        <v>45671</v>
      </c>
      <c r="P59" s="356">
        <f>K59+15</f>
        <v>45673</v>
      </c>
      <c r="Q59" s="356"/>
      <c r="R59" s="356">
        <f>K59+16</f>
        <v>45674</v>
      </c>
      <c r="S59" s="356"/>
      <c r="T59" s="356"/>
      <c r="U59" s="356">
        <f>K59+13</f>
        <v>45671</v>
      </c>
      <c r="V59" s="356">
        <f>K59+14</f>
        <v>45672</v>
      </c>
      <c r="W59" s="356">
        <f>K59+16</f>
        <v>45674</v>
      </c>
      <c r="X59" s="541"/>
      <c r="Y59" s="356">
        <f>K59+18</f>
        <v>45676</v>
      </c>
      <c r="Z59" s="357"/>
      <c r="AA59" s="542"/>
      <c r="AB59" s="538"/>
      <c r="AC59" s="544">
        <f>K59+14</f>
        <v>45672</v>
      </c>
      <c r="AD59" s="544">
        <f>V59+2</f>
        <v>45674</v>
      </c>
      <c r="AE59" s="935"/>
      <c r="AF59" s="935"/>
      <c r="AG59" s="935"/>
      <c r="AH59" s="935"/>
      <c r="AI59" s="935"/>
      <c r="AJ59" s="935"/>
      <c r="AK59" s="935"/>
      <c r="AL59" s="935"/>
      <c r="AM59" s="935"/>
      <c r="AN59" s="935"/>
      <c r="AO59" s="935"/>
      <c r="AP59" s="935"/>
      <c r="AQ59" s="935"/>
    </row>
    <row r="60" spans="1:43" s="853" customFormat="1" ht="15.75" customHeight="1">
      <c r="A60" s="817" t="s">
        <v>485</v>
      </c>
      <c r="B60" s="207" t="s">
        <v>748</v>
      </c>
      <c r="C60" s="208" t="s">
        <v>140</v>
      </c>
      <c r="D60" s="209">
        <v>66</v>
      </c>
      <c r="E60" s="766">
        <f t="shared" si="9"/>
        <v>45657</v>
      </c>
      <c r="F60" s="850">
        <v>0.99930555555555556</v>
      </c>
      <c r="G60" s="210">
        <f t="shared" si="8"/>
        <v>45656</v>
      </c>
      <c r="H60" s="211">
        <v>0.16666666666666666</v>
      </c>
      <c r="I60" s="850"/>
      <c r="J60" s="850"/>
      <c r="K60" s="767">
        <f t="shared" si="3"/>
        <v>45658</v>
      </c>
      <c r="L60" s="851">
        <f>K60+9</f>
        <v>45667</v>
      </c>
      <c r="M60" s="158"/>
      <c r="N60" s="158"/>
      <c r="O60" s="159"/>
      <c r="P60" s="158">
        <f>K60+8</f>
        <v>45666</v>
      </c>
      <c r="Q60" s="158"/>
      <c r="R60" s="158"/>
      <c r="S60" s="158"/>
      <c r="T60" s="158"/>
      <c r="U60" s="158"/>
      <c r="V60" s="158"/>
      <c r="W60" s="158"/>
      <c r="X60" s="159"/>
      <c r="Y60" s="158"/>
      <c r="Z60" s="219"/>
      <c r="AA60" s="254"/>
      <c r="AB60" s="852"/>
      <c r="AC60" s="768"/>
      <c r="AD60" s="768"/>
      <c r="AE60" s="970"/>
      <c r="AF60" s="970"/>
      <c r="AG60" s="970"/>
      <c r="AH60" s="970"/>
      <c r="AI60" s="970"/>
      <c r="AJ60" s="970"/>
      <c r="AK60" s="970"/>
      <c r="AL60" s="970"/>
      <c r="AM60" s="970"/>
      <c r="AN60" s="970"/>
      <c r="AO60" s="970"/>
      <c r="AP60" s="970"/>
      <c r="AQ60" s="970"/>
    </row>
    <row r="61" spans="1:43" s="150" customFormat="1" ht="15.75" customHeight="1">
      <c r="A61" s="359" t="s">
        <v>203</v>
      </c>
      <c r="B61" s="344" t="s">
        <v>567</v>
      </c>
      <c r="C61" s="345" t="s">
        <v>140</v>
      </c>
      <c r="D61" s="395">
        <v>9</v>
      </c>
      <c r="E61" s="536">
        <f>K61-2</f>
        <v>45654</v>
      </c>
      <c r="F61" s="352">
        <v>0.99930555555555556</v>
      </c>
      <c r="G61" s="349">
        <f>K61-2</f>
        <v>45654</v>
      </c>
      <c r="H61" s="350">
        <v>0.99930555555555556</v>
      </c>
      <c r="I61" s="351">
        <f>K61-1</f>
        <v>45655</v>
      </c>
      <c r="J61" s="548">
        <v>0.99930555555555556</v>
      </c>
      <c r="K61" s="388">
        <f t="shared" si="3"/>
        <v>45656</v>
      </c>
      <c r="L61" s="537"/>
      <c r="M61" s="355"/>
      <c r="N61" s="355">
        <f>9+K61</f>
        <v>45665</v>
      </c>
      <c r="O61" s="354">
        <f>8+K61</f>
        <v>45664</v>
      </c>
      <c r="P61" s="356"/>
      <c r="Q61" s="356"/>
      <c r="R61" s="355"/>
      <c r="S61" s="355"/>
      <c r="T61" s="355"/>
      <c r="U61" s="355">
        <f>13+K61</f>
        <v>45669</v>
      </c>
      <c r="V61" s="355">
        <f>12+K61</f>
        <v>45668</v>
      </c>
      <c r="W61" s="355">
        <f>K61+11</f>
        <v>45667</v>
      </c>
      <c r="X61" s="354"/>
      <c r="Y61" s="356">
        <f>K61+18</f>
        <v>45674</v>
      </c>
      <c r="Z61" s="740"/>
      <c r="AA61" s="542">
        <f>K61+16</f>
        <v>45672</v>
      </c>
      <c r="AB61" s="538"/>
      <c r="AC61" s="539"/>
      <c r="AD61" s="540"/>
      <c r="AE61" s="431"/>
      <c r="AF61" s="431"/>
      <c r="AG61" s="431"/>
      <c r="AH61" s="431"/>
      <c r="AI61" s="431"/>
      <c r="AJ61" s="431"/>
      <c r="AK61" s="431"/>
      <c r="AL61" s="431"/>
      <c r="AM61" s="431"/>
      <c r="AN61" s="431"/>
      <c r="AO61" s="431"/>
      <c r="AP61" s="431"/>
      <c r="AQ61" s="431"/>
    </row>
    <row r="62" spans="1:43" s="150" customFormat="1" ht="15.75" customHeight="1">
      <c r="A62" s="359" t="s">
        <v>268</v>
      </c>
      <c r="B62" s="344" t="s">
        <v>474</v>
      </c>
      <c r="C62" s="345" t="s">
        <v>140</v>
      </c>
      <c r="D62" s="395">
        <v>40</v>
      </c>
      <c r="E62" s="536">
        <f>K62-1</f>
        <v>45654</v>
      </c>
      <c r="F62" s="352">
        <v>0.375</v>
      </c>
      <c r="G62" s="349">
        <f>K62-2</f>
        <v>45653</v>
      </c>
      <c r="H62" s="350">
        <v>0.54166666666666663</v>
      </c>
      <c r="I62" s="351"/>
      <c r="J62" s="352"/>
      <c r="K62" s="388">
        <f t="shared" si="3"/>
        <v>45655</v>
      </c>
      <c r="L62" s="179"/>
      <c r="M62" s="160"/>
      <c r="N62" s="160"/>
      <c r="O62" s="161"/>
      <c r="P62" s="158"/>
      <c r="Q62" s="158"/>
      <c r="R62" s="160"/>
      <c r="S62" s="160"/>
      <c r="T62" s="160"/>
      <c r="U62" s="160">
        <f>K62+8</f>
        <v>45663</v>
      </c>
      <c r="V62" s="160">
        <f>K62+8</f>
        <v>45663</v>
      </c>
      <c r="W62" s="160"/>
      <c r="X62" s="161"/>
      <c r="Y62" s="158"/>
      <c r="Z62" s="313">
        <f>K62+9</f>
        <v>45664</v>
      </c>
      <c r="AA62" s="314">
        <f>K62+9</f>
        <v>45664</v>
      </c>
      <c r="AB62" s="538"/>
      <c r="AC62" s="539"/>
      <c r="AD62" s="540"/>
      <c r="AE62" s="431"/>
      <c r="AF62" s="431"/>
      <c r="AG62" s="431"/>
      <c r="AH62" s="431"/>
      <c r="AI62" s="431"/>
      <c r="AJ62" s="431"/>
      <c r="AK62" s="431"/>
      <c r="AL62" s="431"/>
      <c r="AM62" s="431"/>
      <c r="AN62" s="431"/>
      <c r="AO62" s="431"/>
      <c r="AP62" s="431"/>
      <c r="AQ62" s="431"/>
    </row>
    <row r="63" spans="1:43" s="150" customFormat="1" ht="15.75" customHeight="1">
      <c r="A63" s="359" t="s">
        <v>484</v>
      </c>
      <c r="B63" s="344" t="s">
        <v>473</v>
      </c>
      <c r="C63" s="345" t="s">
        <v>140</v>
      </c>
      <c r="D63" s="395">
        <v>302</v>
      </c>
      <c r="E63" s="536">
        <f>K63-1</f>
        <v>45654</v>
      </c>
      <c r="F63" s="352">
        <v>0.4993055555555555</v>
      </c>
      <c r="G63" s="349">
        <f>K63-2</f>
        <v>45653</v>
      </c>
      <c r="H63" s="350">
        <v>0.66666666666666663</v>
      </c>
      <c r="I63" s="351"/>
      <c r="J63" s="352"/>
      <c r="K63" s="388">
        <f t="shared" si="3"/>
        <v>45655</v>
      </c>
      <c r="L63" s="179"/>
      <c r="M63" s="160">
        <f>K63+11</f>
        <v>45666</v>
      </c>
      <c r="N63" s="160"/>
      <c r="O63" s="161"/>
      <c r="P63" s="158"/>
      <c r="Q63" s="158">
        <f>K63+13</f>
        <v>45668</v>
      </c>
      <c r="R63" s="160"/>
      <c r="S63" s="160"/>
      <c r="T63" s="160"/>
      <c r="U63" s="160"/>
      <c r="V63" s="160"/>
      <c r="W63" s="160"/>
      <c r="X63" s="161"/>
      <c r="Y63" s="158"/>
      <c r="Z63" s="313"/>
      <c r="AA63" s="314"/>
      <c r="AB63" s="538"/>
      <c r="AC63" s="539"/>
      <c r="AD63" s="540"/>
      <c r="AE63" s="431"/>
      <c r="AF63" s="431"/>
      <c r="AG63" s="431"/>
      <c r="AH63" s="431"/>
      <c r="AI63" s="431"/>
      <c r="AJ63" s="431"/>
      <c r="AK63" s="431"/>
      <c r="AL63" s="431"/>
      <c r="AM63" s="431"/>
      <c r="AN63" s="431"/>
      <c r="AO63" s="431"/>
      <c r="AP63" s="431"/>
      <c r="AQ63" s="431"/>
    </row>
    <row r="64" spans="1:43" s="946" customFormat="1" ht="15.75" customHeight="1" thickBot="1">
      <c r="A64" s="365" t="s">
        <v>147</v>
      </c>
      <c r="B64" s="757" t="s">
        <v>333</v>
      </c>
      <c r="C64" s="758" t="s">
        <v>140</v>
      </c>
      <c r="D64" s="969">
        <v>48</v>
      </c>
      <c r="E64" s="937">
        <f>K64-1</f>
        <v>45660</v>
      </c>
      <c r="F64" s="938">
        <v>0.16666666666666666</v>
      </c>
      <c r="G64" s="760">
        <f t="shared" si="8"/>
        <v>45659</v>
      </c>
      <c r="H64" s="1084">
        <v>0.33333333333333331</v>
      </c>
      <c r="I64" s="762"/>
      <c r="J64" s="938"/>
      <c r="K64" s="939">
        <f t="shared" ref="K64" si="10">K57+7</f>
        <v>45661</v>
      </c>
      <c r="L64" s="375">
        <f>K64+8</f>
        <v>45669</v>
      </c>
      <c r="M64" s="376"/>
      <c r="N64" s="376">
        <f>K64+10</f>
        <v>45671</v>
      </c>
      <c r="O64" s="377">
        <f>K64+10</f>
        <v>45671</v>
      </c>
      <c r="P64" s="378">
        <f>K64+18</f>
        <v>45679</v>
      </c>
      <c r="Q64" s="378"/>
      <c r="R64" s="376">
        <f>K64+12</f>
        <v>45673</v>
      </c>
      <c r="S64" s="376">
        <f>K64+12</f>
        <v>45673</v>
      </c>
      <c r="T64" s="376">
        <f>K64+12</f>
        <v>45673</v>
      </c>
      <c r="U64" s="376">
        <f>K64+9</f>
        <v>45670</v>
      </c>
      <c r="V64" s="376">
        <f>K64+10</f>
        <v>45671</v>
      </c>
      <c r="W64" s="376">
        <f>K64+12</f>
        <v>45673</v>
      </c>
      <c r="X64" s="377"/>
      <c r="Y64" s="378">
        <f>K64+12</f>
        <v>45673</v>
      </c>
      <c r="Z64" s="1091"/>
      <c r="AA64" s="1092"/>
      <c r="AB64" s="1087"/>
      <c r="AC64" s="1088">
        <f>K64+10</f>
        <v>45671</v>
      </c>
      <c r="AD64" s="1089">
        <f>V64+2</f>
        <v>45673</v>
      </c>
      <c r="AE64" s="1090"/>
      <c r="AF64" s="1090"/>
      <c r="AG64" s="1090"/>
      <c r="AH64" s="1090"/>
      <c r="AI64" s="1090"/>
      <c r="AJ64" s="1090"/>
      <c r="AK64" s="1090"/>
      <c r="AL64" s="1090"/>
      <c r="AM64" s="1090"/>
      <c r="AN64" s="1090"/>
      <c r="AO64" s="1090"/>
      <c r="AP64" s="1090"/>
      <c r="AQ64" s="1090"/>
    </row>
    <row r="65" spans="1:43" ht="15.75" customHeight="1">
      <c r="L65" s="24"/>
      <c r="M65" s="24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</row>
    <row r="66" spans="1:43" ht="15.75" customHeight="1">
      <c r="A66" s="163" t="s">
        <v>176</v>
      </c>
      <c r="B66" s="163"/>
      <c r="L66" s="24"/>
      <c r="M66" s="24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</row>
    <row r="67" spans="1:43" ht="15.75" customHeight="1">
      <c r="L67" s="24"/>
      <c r="M67" s="24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</row>
    <row r="68" spans="1:43" ht="15.75" customHeight="1">
      <c r="L68" s="24"/>
      <c r="M68" s="24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</row>
    <row r="69" spans="1:43" ht="15.75" customHeight="1">
      <c r="L69" s="24"/>
      <c r="M69" s="24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</row>
    <row r="70" spans="1:43" ht="15.75" customHeight="1">
      <c r="L70" s="24"/>
      <c r="M70" s="24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</row>
    <row r="71" spans="1:43" ht="15.75" customHeight="1">
      <c r="L71" s="24"/>
      <c r="M71" s="24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</row>
    <row r="72" spans="1:43" ht="15.75" customHeight="1">
      <c r="L72" s="24"/>
      <c r="M72" s="24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</row>
    <row r="73" spans="1:43" ht="15.75" customHeight="1">
      <c r="L73" s="24"/>
      <c r="M73" s="24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</row>
    <row r="74" spans="1:43" ht="15.75" customHeight="1">
      <c r="L74" s="24"/>
      <c r="M74" s="24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</row>
    <row r="75" spans="1:43" ht="15.75" customHeight="1">
      <c r="L75" s="24"/>
      <c r="M75" s="24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</row>
    <row r="76" spans="1:43" ht="15.75" customHeight="1">
      <c r="L76" s="24"/>
      <c r="M76" s="24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</row>
    <row r="77" spans="1:43" ht="15.75" customHeight="1">
      <c r="L77" s="24"/>
      <c r="M77" s="24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</row>
    <row r="78" spans="1:43" ht="15.75" customHeight="1">
      <c r="L78" s="24"/>
      <c r="M78" s="24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</row>
    <row r="79" spans="1:43" ht="15.75" customHeight="1">
      <c r="L79" s="24"/>
      <c r="M79" s="24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</row>
    <row r="80" spans="1:43" ht="15.75" customHeight="1">
      <c r="L80" s="24"/>
      <c r="M80" s="24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</row>
    <row r="81" spans="12:43" ht="15.75" customHeight="1">
      <c r="L81" s="24"/>
      <c r="M81" s="24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</row>
    <row r="82" spans="12:43" ht="15.75" customHeight="1">
      <c r="L82" s="24"/>
      <c r="M82" s="24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</row>
    <row r="83" spans="12:43" ht="15.75" customHeight="1">
      <c r="L83" s="24"/>
      <c r="M83" s="24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</row>
    <row r="84" spans="12:43" ht="15.75" customHeight="1">
      <c r="L84" s="24"/>
      <c r="M84" s="24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</row>
    <row r="85" spans="12:43" ht="15.75" customHeight="1">
      <c r="L85" s="24"/>
      <c r="M85" s="24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</row>
    <row r="86" spans="12:43" ht="15.75" customHeight="1">
      <c r="L86" s="24"/>
      <c r="M86" s="24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</row>
    <row r="87" spans="12:43" ht="15.75" customHeight="1">
      <c r="L87" s="24"/>
      <c r="M87" s="24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</row>
    <row r="88" spans="12:43" ht="15.75" customHeight="1">
      <c r="L88" s="24"/>
      <c r="M88" s="24"/>
    </row>
    <row r="89" spans="12:43" ht="15.75" customHeight="1">
      <c r="L89" s="24"/>
      <c r="M89" s="24"/>
    </row>
    <row r="90" spans="12:43" ht="15.75" customHeight="1">
      <c r="L90" s="24"/>
      <c r="M90" s="24"/>
    </row>
    <row r="91" spans="12:43" ht="15.75" customHeight="1">
      <c r="L91" s="24"/>
      <c r="M91" s="24"/>
    </row>
    <row r="92" spans="12:43" ht="15.75" customHeight="1">
      <c r="L92" s="24"/>
      <c r="M92" s="24"/>
    </row>
    <row r="93" spans="12:43" ht="15.75" customHeight="1">
      <c r="L93" s="24"/>
      <c r="M93" s="24"/>
    </row>
    <row r="94" spans="12:43" ht="15.75" customHeight="1">
      <c r="L94" s="24"/>
      <c r="M94" s="24"/>
    </row>
    <row r="95" spans="12:43" ht="15.75" customHeight="1">
      <c r="L95" s="24"/>
      <c r="M95" s="24"/>
    </row>
    <row r="96" spans="12:43" ht="15.75" customHeight="1">
      <c r="L96" s="24"/>
      <c r="M96" s="24"/>
    </row>
    <row r="97" spans="12:13" ht="15.75" customHeight="1">
      <c r="L97" s="24"/>
      <c r="M97" s="24"/>
    </row>
    <row r="98" spans="12:13" ht="15.75" customHeight="1">
      <c r="L98" s="24"/>
      <c r="M98" s="24"/>
    </row>
    <row r="99" spans="12:13" ht="15.75" customHeight="1">
      <c r="L99" s="24"/>
      <c r="M99" s="24"/>
    </row>
    <row r="100" spans="12:13" ht="15.75" customHeight="1">
      <c r="L100" s="24"/>
      <c r="M100" s="24"/>
    </row>
    <row r="101" spans="12:13" ht="15.75" customHeight="1">
      <c r="L101" s="24"/>
      <c r="M101" s="24"/>
    </row>
    <row r="102" spans="12:13" ht="15.75" customHeight="1">
      <c r="L102" s="24"/>
      <c r="M102" s="24"/>
    </row>
    <row r="103" spans="12:13" ht="15.75" customHeight="1">
      <c r="L103" s="24"/>
      <c r="M103" s="24"/>
    </row>
    <row r="104" spans="12:13" ht="15.75" customHeight="1">
      <c r="L104" s="24"/>
      <c r="M104" s="24"/>
    </row>
    <row r="105" spans="12:13" ht="15.75" customHeight="1">
      <c r="L105" s="24"/>
      <c r="M105" s="24"/>
    </row>
    <row r="106" spans="12:13" ht="15.75" customHeight="1">
      <c r="L106" s="24"/>
      <c r="M106" s="24"/>
    </row>
    <row r="107" spans="12:13" ht="15.75" customHeight="1">
      <c r="L107" s="24"/>
      <c r="M107" s="24"/>
    </row>
    <row r="108" spans="12:13" ht="15.75" customHeight="1">
      <c r="L108" s="24"/>
      <c r="M108" s="24"/>
    </row>
    <row r="109" spans="12:13" ht="15.75" customHeight="1">
      <c r="L109" s="24"/>
      <c r="M109" s="24"/>
    </row>
    <row r="110" spans="12:13" ht="15.75" customHeight="1">
      <c r="L110" s="24"/>
      <c r="M110" s="24"/>
    </row>
    <row r="111" spans="12:13" ht="15.75" customHeight="1">
      <c r="L111" s="24"/>
      <c r="M111" s="24"/>
    </row>
    <row r="112" spans="12:13" ht="15.75" customHeight="1">
      <c r="L112" s="24"/>
      <c r="M112" s="24"/>
    </row>
    <row r="113" spans="12:13" ht="15.75" customHeight="1">
      <c r="L113" s="24"/>
      <c r="M113" s="24"/>
    </row>
    <row r="114" spans="12:13" ht="15.75" customHeight="1">
      <c r="L114" s="24"/>
      <c r="M114" s="24"/>
    </row>
    <row r="115" spans="12:13" ht="15.75" customHeight="1">
      <c r="L115" s="24"/>
      <c r="M115" s="24"/>
    </row>
  </sheetData>
  <mergeCells count="11">
    <mergeCell ref="G8:H8"/>
    <mergeCell ref="I8:J8"/>
    <mergeCell ref="A4:AA4"/>
    <mergeCell ref="A1:AA1"/>
    <mergeCell ref="A2:AA2"/>
    <mergeCell ref="A3:AA3"/>
    <mergeCell ref="B7:D8"/>
    <mergeCell ref="E7:J7"/>
    <mergeCell ref="O7:R7"/>
    <mergeCell ref="U7:AA7"/>
    <mergeCell ref="E8:F8"/>
  </mergeCells>
  <phoneticPr fontId="20" type="noConversion"/>
  <hyperlinks>
    <hyperlink ref="A5" location="INDEX!A1" display="BACK TO INDEX" xr:uid="{00000000-0004-0000-0C00-000000000000}"/>
  </hyperlinks>
  <pageMargins left="0.6" right="0" top="0" bottom="0" header="0.5" footer="0.5"/>
  <pageSetup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rgb="FF0070C0"/>
  </sheetPr>
  <dimension ref="A1:Q26"/>
  <sheetViews>
    <sheetView zoomScaleNormal="100" workbookViewId="0">
      <selection activeCell="H11" sqref="H11"/>
    </sheetView>
  </sheetViews>
  <sheetFormatPr defaultColWidth="9" defaultRowHeight="12" customHeight="1"/>
  <cols>
    <col min="1" max="1" width="30" style="5" customWidth="1"/>
    <col min="2" max="2" width="18.5703125" style="4" customWidth="1"/>
    <col min="3" max="3" width="19.140625" style="4" customWidth="1"/>
    <col min="4" max="6" width="25.28515625" style="5" customWidth="1"/>
    <col min="7" max="7" width="24.7109375" style="3" customWidth="1"/>
    <col min="8" max="8" width="12.5703125" style="151" bestFit="1" customWidth="1"/>
    <col min="9" max="16384" width="9" style="5"/>
  </cols>
  <sheetData>
    <row r="1" spans="1:17" s="6" customFormat="1" ht="26.25">
      <c r="A1" s="1143" t="s">
        <v>163</v>
      </c>
      <c r="B1" s="1143"/>
      <c r="C1" s="1143"/>
      <c r="D1" s="1143"/>
      <c r="E1" s="1143"/>
      <c r="F1" s="1143"/>
      <c r="G1" s="1143"/>
      <c r="H1" s="143"/>
    </row>
    <row r="2" spans="1:17" s="7" customFormat="1" ht="18.75">
      <c r="A2" s="1144" t="s">
        <v>167</v>
      </c>
      <c r="B2" s="1144"/>
      <c r="C2" s="1144"/>
      <c r="D2" s="1144"/>
      <c r="E2" s="1144"/>
      <c r="F2" s="1144"/>
      <c r="G2" s="1144"/>
      <c r="H2" s="143"/>
    </row>
    <row r="3" spans="1:17" s="7" customFormat="1" ht="19.5" thickBot="1">
      <c r="A3" s="1145" t="s">
        <v>168</v>
      </c>
      <c r="B3" s="1145"/>
      <c r="C3" s="1145"/>
      <c r="D3" s="1145"/>
      <c r="E3" s="1145"/>
      <c r="F3" s="1145"/>
      <c r="G3" s="1145"/>
      <c r="H3" s="143"/>
    </row>
    <row r="4" spans="1:17" s="45" customFormat="1" ht="24" thickTop="1">
      <c r="A4" s="1192" t="s">
        <v>19</v>
      </c>
      <c r="B4" s="1192"/>
      <c r="C4" s="1192"/>
      <c r="D4" s="1192"/>
      <c r="E4" s="1192"/>
      <c r="F4" s="1192"/>
      <c r="G4" s="1192"/>
      <c r="H4" s="143"/>
    </row>
    <row r="5" spans="1:17" s="39" customFormat="1" ht="12" customHeight="1">
      <c r="B5" s="46"/>
      <c r="C5" s="46"/>
      <c r="G5" s="45"/>
      <c r="H5" s="151"/>
    </row>
    <row r="6" spans="1:17" s="16" customFormat="1" ht="14.25" customHeight="1" thickBot="1">
      <c r="A6" s="26" t="s">
        <v>91</v>
      </c>
      <c r="B6" s="26"/>
      <c r="C6" s="25"/>
      <c r="E6" s="319"/>
      <c r="F6" s="319" t="s">
        <v>47</v>
      </c>
      <c r="G6" s="320">
        <f ca="1">TODAY()</f>
        <v>45621</v>
      </c>
      <c r="H6" s="151"/>
    </row>
    <row r="7" spans="1:17" s="108" customFormat="1" ht="57">
      <c r="A7" s="475" t="s">
        <v>247</v>
      </c>
      <c r="B7" s="415" t="s">
        <v>296</v>
      </c>
      <c r="C7" s="416" t="s">
        <v>115</v>
      </c>
      <c r="D7" s="417" t="s">
        <v>271</v>
      </c>
      <c r="E7" s="417" t="s">
        <v>301</v>
      </c>
      <c r="F7" s="545" t="s">
        <v>302</v>
      </c>
      <c r="G7" s="545" t="s">
        <v>413</v>
      </c>
      <c r="H7" s="151"/>
    </row>
    <row r="8" spans="1:17" s="108" customFormat="1" ht="15" customHeight="1">
      <c r="A8" s="476" t="s">
        <v>256</v>
      </c>
      <c r="B8" s="472"/>
      <c r="C8" s="473" t="s">
        <v>29</v>
      </c>
      <c r="D8" s="474" t="s">
        <v>25</v>
      </c>
      <c r="E8" s="474" t="s">
        <v>25</v>
      </c>
      <c r="F8" s="477" t="s">
        <v>25</v>
      </c>
      <c r="G8" s="477" t="s">
        <v>25</v>
      </c>
      <c r="H8" s="151"/>
      <c r="K8" s="7"/>
      <c r="L8" s="7"/>
      <c r="M8" s="7"/>
      <c r="N8" s="7"/>
      <c r="O8" s="7"/>
      <c r="P8" s="7"/>
      <c r="Q8" s="7"/>
    </row>
    <row r="9" spans="1:17" s="113" customFormat="1" ht="18" customHeight="1">
      <c r="A9" s="470"/>
      <c r="B9" s="471"/>
      <c r="C9" s="471"/>
      <c r="D9" s="1263" t="s">
        <v>137</v>
      </c>
      <c r="E9" s="1263"/>
      <c r="F9" s="1263"/>
      <c r="G9" s="1264"/>
      <c r="H9" s="143"/>
      <c r="I9" s="7"/>
      <c r="J9" s="7"/>
      <c r="K9" s="7"/>
      <c r="L9" s="7"/>
      <c r="M9" s="7"/>
      <c r="N9" s="7"/>
      <c r="O9" s="7"/>
      <c r="P9" s="7"/>
      <c r="Q9" s="7"/>
    </row>
    <row r="10" spans="1:17" s="114" customFormat="1" ht="23.25">
      <c r="A10" s="109"/>
      <c r="B10" s="110" t="s">
        <v>138</v>
      </c>
      <c r="C10" s="111"/>
      <c r="D10" s="582" t="s">
        <v>213</v>
      </c>
      <c r="E10" s="582" t="s">
        <v>495</v>
      </c>
      <c r="F10" s="709" t="s">
        <v>124</v>
      </c>
      <c r="G10" s="709" t="s">
        <v>496</v>
      </c>
      <c r="H10" s="143"/>
      <c r="I10" s="7"/>
      <c r="J10" s="7"/>
      <c r="K10" s="45"/>
      <c r="L10" s="45"/>
      <c r="M10" s="45"/>
      <c r="N10" s="45"/>
      <c r="O10" s="45"/>
      <c r="P10" s="45"/>
      <c r="Q10" s="45"/>
    </row>
    <row r="11" spans="1:17" s="618" customFormat="1" ht="18.75" customHeight="1">
      <c r="A11" s="457" t="s">
        <v>609</v>
      </c>
      <c r="B11" s="456" t="s">
        <v>645</v>
      </c>
      <c r="C11" s="225">
        <v>45623</v>
      </c>
      <c r="D11" s="226">
        <f>C11+9</f>
        <v>45632</v>
      </c>
      <c r="E11" s="226">
        <f>C11+10</f>
        <v>45633</v>
      </c>
      <c r="F11" s="708">
        <f>C11+10</f>
        <v>45633</v>
      </c>
      <c r="G11" s="227">
        <f>C11+12</f>
        <v>45635</v>
      </c>
      <c r="H11" s="829"/>
      <c r="I11" s="45"/>
      <c r="J11" s="45"/>
      <c r="K11" s="39"/>
      <c r="L11" s="39"/>
      <c r="M11" s="39"/>
      <c r="N11" s="39"/>
      <c r="O11" s="39"/>
      <c r="P11" s="39"/>
      <c r="Q11" s="39"/>
    </row>
    <row r="12" spans="1:17" s="613" customFormat="1" ht="18.75" customHeight="1">
      <c r="A12" s="457" t="s">
        <v>564</v>
      </c>
      <c r="B12" s="456" t="s">
        <v>646</v>
      </c>
      <c r="C12" s="225">
        <f t="shared" ref="C12:C20" si="0">C11+7</f>
        <v>45630</v>
      </c>
      <c r="D12" s="226">
        <f t="shared" ref="D12:D20" si="1">C12+9</f>
        <v>45639</v>
      </c>
      <c r="E12" s="226">
        <f t="shared" ref="E12:E20" si="2">C12+10</f>
        <v>45640</v>
      </c>
      <c r="F12" s="708">
        <f t="shared" ref="F12:F20" si="3">C12+10</f>
        <v>45640</v>
      </c>
      <c r="G12" s="227">
        <f t="shared" ref="G12:G20" si="4">G11+7</f>
        <v>45642</v>
      </c>
      <c r="H12" s="830"/>
      <c r="I12" s="39"/>
      <c r="J12" s="39"/>
      <c r="K12" s="16"/>
      <c r="L12" s="16"/>
      <c r="M12" s="16"/>
      <c r="N12" s="16"/>
      <c r="O12" s="16"/>
      <c r="P12" s="16"/>
      <c r="Q12" s="16"/>
    </row>
    <row r="13" spans="1:17" s="112" customFormat="1" ht="18.75" customHeight="1">
      <c r="A13" s="457" t="s">
        <v>562</v>
      </c>
      <c r="B13" s="456" t="s">
        <v>704</v>
      </c>
      <c r="C13" s="225">
        <f t="shared" si="0"/>
        <v>45637</v>
      </c>
      <c r="D13" s="226">
        <f t="shared" si="1"/>
        <v>45646</v>
      </c>
      <c r="E13" s="226">
        <f t="shared" si="2"/>
        <v>45647</v>
      </c>
      <c r="F13" s="708">
        <f t="shared" si="3"/>
        <v>45647</v>
      </c>
      <c r="G13" s="227">
        <f t="shared" si="4"/>
        <v>45649</v>
      </c>
      <c r="H13" s="830"/>
      <c r="I13" s="108"/>
      <c r="J13" s="108"/>
      <c r="K13" s="108"/>
      <c r="L13" s="108"/>
      <c r="M13" s="108"/>
      <c r="N13" s="108"/>
      <c r="O13" s="108"/>
      <c r="P13" s="108"/>
      <c r="Q13" s="108"/>
    </row>
    <row r="14" spans="1:17" s="112" customFormat="1" ht="18.75" customHeight="1">
      <c r="A14" s="457" t="s">
        <v>563</v>
      </c>
      <c r="B14" s="456" t="s">
        <v>705</v>
      </c>
      <c r="C14" s="225">
        <f t="shared" si="0"/>
        <v>45644</v>
      </c>
      <c r="D14" s="226">
        <f t="shared" si="1"/>
        <v>45653</v>
      </c>
      <c r="E14" s="226">
        <f t="shared" si="2"/>
        <v>45654</v>
      </c>
      <c r="F14" s="708">
        <f t="shared" si="3"/>
        <v>45654</v>
      </c>
      <c r="G14" s="227">
        <f t="shared" si="4"/>
        <v>45656</v>
      </c>
      <c r="H14" s="829"/>
      <c r="I14" s="7"/>
      <c r="J14" s="7"/>
      <c r="K14" s="7"/>
      <c r="L14" s="7"/>
      <c r="M14" s="7"/>
      <c r="N14" s="7"/>
      <c r="O14" s="7"/>
      <c r="P14" s="7"/>
      <c r="Q14" s="7"/>
    </row>
    <row r="15" spans="1:17" s="112" customFormat="1" ht="18.75" customHeight="1">
      <c r="A15" s="457" t="s">
        <v>609</v>
      </c>
      <c r="B15" s="456" t="s">
        <v>706</v>
      </c>
      <c r="C15" s="225">
        <f t="shared" si="0"/>
        <v>45651</v>
      </c>
      <c r="D15" s="226">
        <f t="shared" si="1"/>
        <v>45660</v>
      </c>
      <c r="E15" s="226">
        <f t="shared" si="2"/>
        <v>45661</v>
      </c>
      <c r="F15" s="708">
        <f t="shared" si="3"/>
        <v>45661</v>
      </c>
      <c r="G15" s="227">
        <f t="shared" si="4"/>
        <v>45663</v>
      </c>
      <c r="H15" s="829"/>
      <c r="I15" s="7"/>
      <c r="J15" s="7"/>
      <c r="K15" s="7"/>
      <c r="L15" s="7"/>
      <c r="M15" s="7"/>
      <c r="N15" s="7"/>
      <c r="O15" s="7"/>
      <c r="P15" s="7"/>
      <c r="Q15" s="7"/>
    </row>
    <row r="16" spans="1:17" s="112" customFormat="1" ht="18.75" customHeight="1">
      <c r="A16" s="457" t="s">
        <v>564</v>
      </c>
      <c r="B16" s="456" t="s">
        <v>707</v>
      </c>
      <c r="C16" s="225">
        <f t="shared" si="0"/>
        <v>45658</v>
      </c>
      <c r="D16" s="226">
        <f t="shared" si="1"/>
        <v>45667</v>
      </c>
      <c r="E16" s="226">
        <f t="shared" si="2"/>
        <v>45668</v>
      </c>
      <c r="F16" s="708">
        <f t="shared" si="3"/>
        <v>45668</v>
      </c>
      <c r="G16" s="227">
        <f t="shared" si="4"/>
        <v>45670</v>
      </c>
      <c r="H16" s="829"/>
      <c r="I16" s="45"/>
      <c r="J16" s="45"/>
      <c r="K16" s="45"/>
      <c r="L16" s="45"/>
      <c r="M16" s="45"/>
      <c r="N16" s="45"/>
      <c r="O16" s="45"/>
      <c r="P16" s="45"/>
      <c r="Q16" s="45"/>
    </row>
    <row r="17" spans="1:17" s="112" customFormat="1" ht="18.75" customHeight="1">
      <c r="A17" s="879" t="s">
        <v>562</v>
      </c>
      <c r="B17" s="456" t="s">
        <v>753</v>
      </c>
      <c r="C17" s="225">
        <f t="shared" si="0"/>
        <v>45665</v>
      </c>
      <c r="D17" s="226">
        <f t="shared" si="1"/>
        <v>45674</v>
      </c>
      <c r="E17" s="226">
        <f t="shared" si="2"/>
        <v>45675</v>
      </c>
      <c r="F17" s="708">
        <f t="shared" si="3"/>
        <v>45675</v>
      </c>
      <c r="G17" s="227">
        <f t="shared" si="4"/>
        <v>45677</v>
      </c>
      <c r="H17" s="829"/>
      <c r="I17" s="45"/>
      <c r="J17" s="45"/>
      <c r="K17" s="45"/>
      <c r="L17" s="45"/>
      <c r="M17" s="45"/>
      <c r="N17" s="45"/>
      <c r="O17" s="45"/>
      <c r="P17" s="45"/>
      <c r="Q17" s="45"/>
    </row>
    <row r="18" spans="1:17" s="112" customFormat="1" ht="18.75" customHeight="1">
      <c r="A18" s="879" t="s">
        <v>563</v>
      </c>
      <c r="B18" s="456" t="s">
        <v>754</v>
      </c>
      <c r="C18" s="225">
        <f t="shared" si="0"/>
        <v>45672</v>
      </c>
      <c r="D18" s="226">
        <f t="shared" si="1"/>
        <v>45681</v>
      </c>
      <c r="E18" s="226">
        <f t="shared" si="2"/>
        <v>45682</v>
      </c>
      <c r="F18" s="708">
        <f t="shared" si="3"/>
        <v>45682</v>
      </c>
      <c r="G18" s="227">
        <f t="shared" si="4"/>
        <v>45684</v>
      </c>
      <c r="H18" s="829"/>
      <c r="I18" s="45"/>
      <c r="J18" s="45"/>
      <c r="K18" s="45"/>
      <c r="L18" s="45"/>
      <c r="M18" s="45"/>
      <c r="N18" s="45"/>
      <c r="O18" s="45"/>
      <c r="P18" s="45"/>
      <c r="Q18" s="45"/>
    </row>
    <row r="19" spans="1:17" s="112" customFormat="1" ht="18.75" customHeight="1">
      <c r="A19" s="879" t="s">
        <v>609</v>
      </c>
      <c r="B19" s="456" t="s">
        <v>755</v>
      </c>
      <c r="C19" s="225">
        <f t="shared" si="0"/>
        <v>45679</v>
      </c>
      <c r="D19" s="226">
        <f t="shared" si="1"/>
        <v>45688</v>
      </c>
      <c r="E19" s="226">
        <f t="shared" si="2"/>
        <v>45689</v>
      </c>
      <c r="F19" s="708">
        <f t="shared" si="3"/>
        <v>45689</v>
      </c>
      <c r="G19" s="227">
        <f t="shared" si="4"/>
        <v>45691</v>
      </c>
      <c r="H19" s="829"/>
      <c r="I19" s="45"/>
      <c r="J19" s="45"/>
      <c r="K19" s="45"/>
      <c r="L19" s="45"/>
      <c r="M19" s="45"/>
      <c r="N19" s="45"/>
      <c r="O19" s="45"/>
      <c r="P19" s="45"/>
      <c r="Q19" s="45"/>
    </row>
    <row r="20" spans="1:17" s="546" customFormat="1" ht="18.75" customHeight="1" thickBot="1">
      <c r="A20" s="710" t="s">
        <v>564</v>
      </c>
      <c r="B20" s="770" t="s">
        <v>756</v>
      </c>
      <c r="C20" s="711">
        <f t="shared" si="0"/>
        <v>45686</v>
      </c>
      <c r="D20" s="994">
        <f t="shared" si="1"/>
        <v>45695</v>
      </c>
      <c r="E20" s="994">
        <f t="shared" si="2"/>
        <v>45696</v>
      </c>
      <c r="F20" s="712">
        <f t="shared" si="3"/>
        <v>45696</v>
      </c>
      <c r="G20" s="713">
        <f t="shared" si="4"/>
        <v>45698</v>
      </c>
      <c r="H20" s="151"/>
      <c r="I20" s="39"/>
      <c r="J20" s="39"/>
      <c r="K20" s="39"/>
      <c r="L20" s="39"/>
      <c r="M20" s="39"/>
      <c r="N20" s="39"/>
      <c r="O20" s="39"/>
      <c r="P20" s="39"/>
      <c r="Q20" s="39"/>
    </row>
    <row r="21" spans="1:17" s="108" customFormat="1" ht="12" customHeight="1">
      <c r="B21" s="146"/>
      <c r="C21" s="146"/>
      <c r="D21" s="145"/>
      <c r="E21" s="145"/>
      <c r="F21" s="145"/>
      <c r="G21" s="147"/>
      <c r="H21" s="151"/>
    </row>
    <row r="22" spans="1:17" ht="12" customHeight="1">
      <c r="A22" s="163"/>
      <c r="B22" s="163"/>
    </row>
    <row r="23" spans="1:17" ht="18.75" customHeight="1">
      <c r="A23" s="181" t="s">
        <v>246</v>
      </c>
      <c r="B23" s="181"/>
    </row>
    <row r="24" spans="1:17" ht="12" customHeight="1" thickBot="1">
      <c r="A24" s="182"/>
      <c r="B24" s="182"/>
    </row>
    <row r="25" spans="1:17" ht="12" customHeight="1" thickBot="1">
      <c r="A25" s="558" t="s">
        <v>183</v>
      </c>
      <c r="B25" s="559" t="s">
        <v>305</v>
      </c>
    </row>
    <row r="26" spans="1:17" ht="17.25" customHeight="1">
      <c r="A26" s="561" t="s">
        <v>306</v>
      </c>
      <c r="B26" s="560" t="s">
        <v>458</v>
      </c>
    </row>
  </sheetData>
  <mergeCells count="5">
    <mergeCell ref="A1:G1"/>
    <mergeCell ref="A2:G2"/>
    <mergeCell ref="A3:G3"/>
    <mergeCell ref="A4:G4"/>
    <mergeCell ref="D9:G9"/>
  </mergeCells>
  <phoneticPr fontId="20" type="noConversion"/>
  <hyperlinks>
    <hyperlink ref="A6" location="INDEX!A1" display="BACK TO INDEX" xr:uid="{00000000-0004-0000-0D00-000000000000}"/>
  </hyperlinks>
  <pageMargins left="0.75" right="0.75" top="0.25" bottom="0" header="0.5" footer="0.5"/>
  <pageSetup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rgb="FF0070C0"/>
  </sheetPr>
  <dimension ref="A1:N39"/>
  <sheetViews>
    <sheetView zoomScaleNormal="100" workbookViewId="0">
      <selection activeCell="A20" sqref="A20"/>
    </sheetView>
  </sheetViews>
  <sheetFormatPr defaultColWidth="14.42578125" defaultRowHeight="15.75"/>
  <cols>
    <col min="1" max="1" width="18.42578125" style="12" customWidth="1"/>
    <col min="2" max="2" width="11.5703125" style="12" customWidth="1"/>
    <col min="3" max="3" width="12" style="12" customWidth="1"/>
    <col min="4" max="10" width="12" style="6" customWidth="1"/>
    <col min="11" max="11" width="18.140625" style="6" customWidth="1"/>
    <col min="12" max="12" width="19" style="6" customWidth="1"/>
    <col min="13" max="16384" width="14.42578125" style="6"/>
  </cols>
  <sheetData>
    <row r="1" spans="1:14" ht="26.25">
      <c r="A1" s="1143" t="s">
        <v>163</v>
      </c>
      <c r="B1" s="1143"/>
      <c r="C1" s="1143"/>
      <c r="D1" s="1143"/>
      <c r="E1" s="1143"/>
      <c r="F1" s="1143"/>
      <c r="G1" s="1143"/>
      <c r="H1" s="1143"/>
      <c r="I1" s="1143"/>
      <c r="J1" s="1143"/>
      <c r="K1" s="1143"/>
    </row>
    <row r="2" spans="1:14" s="7" customFormat="1" ht="18.75">
      <c r="A2" s="1144" t="s">
        <v>167</v>
      </c>
      <c r="B2" s="1144"/>
      <c r="C2" s="1144"/>
      <c r="D2" s="1144"/>
      <c r="E2" s="1144"/>
      <c r="F2" s="1144"/>
      <c r="G2" s="1144"/>
      <c r="H2" s="1144"/>
      <c r="I2" s="1144"/>
      <c r="J2" s="1144"/>
      <c r="K2" s="1144"/>
    </row>
    <row r="3" spans="1:14" s="7" customFormat="1" ht="19.5" thickBot="1">
      <c r="A3" s="1145" t="s">
        <v>168</v>
      </c>
      <c r="B3" s="1145"/>
      <c r="C3" s="1145"/>
      <c r="D3" s="1145"/>
      <c r="E3" s="1145"/>
      <c r="F3" s="1145"/>
      <c r="G3" s="1145"/>
      <c r="H3" s="1145"/>
      <c r="I3" s="1145"/>
      <c r="J3" s="1145"/>
      <c r="K3" s="1145"/>
    </row>
    <row r="4" spans="1:14" s="45" customFormat="1" ht="25.5" customHeight="1" thickTop="1">
      <c r="A4" s="1157" t="s">
        <v>20</v>
      </c>
      <c r="B4" s="1157"/>
      <c r="C4" s="1157"/>
      <c r="D4" s="1157"/>
      <c r="E4" s="1157"/>
      <c r="F4" s="1157"/>
      <c r="G4" s="1157"/>
      <c r="H4" s="1157"/>
      <c r="I4" s="1157"/>
      <c r="J4" s="1157"/>
      <c r="K4" s="1157"/>
    </row>
    <row r="5" spans="1:14" s="45" customFormat="1" ht="16.5" customHeigh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s="2" customFormat="1" ht="19.5" thickBot="1">
      <c r="A6" s="47" t="s">
        <v>91</v>
      </c>
      <c r="B6" s="47"/>
      <c r="C6" s="47"/>
      <c r="H6" s="319"/>
      <c r="I6" s="319" t="s">
        <v>47</v>
      </c>
      <c r="J6" s="320">
        <f ca="1">TODAY()</f>
        <v>45621</v>
      </c>
      <c r="K6" s="7"/>
    </row>
    <row r="7" spans="1:14" s="91" customFormat="1" ht="23.25">
      <c r="A7" s="1269" t="s">
        <v>365</v>
      </c>
      <c r="B7" s="1265" t="s">
        <v>82</v>
      </c>
      <c r="C7" s="418" t="s">
        <v>21</v>
      </c>
      <c r="D7" s="1265" t="s">
        <v>282</v>
      </c>
      <c r="E7" s="1265" t="s">
        <v>283</v>
      </c>
      <c r="F7" s="1265" t="s">
        <v>284</v>
      </c>
      <c r="G7" s="1265" t="s">
        <v>285</v>
      </c>
      <c r="H7" s="1265" t="s">
        <v>286</v>
      </c>
      <c r="I7" s="1265" t="s">
        <v>287</v>
      </c>
      <c r="J7" s="1267" t="s">
        <v>288</v>
      </c>
      <c r="K7" s="45"/>
      <c r="L7" s="6"/>
      <c r="M7" s="6"/>
      <c r="N7" s="6"/>
    </row>
    <row r="8" spans="1:14" s="91" customFormat="1" ht="25.5">
      <c r="A8" s="1270"/>
      <c r="B8" s="1266"/>
      <c r="C8" s="1130" t="s">
        <v>417</v>
      </c>
      <c r="D8" s="1271"/>
      <c r="E8" s="1266"/>
      <c r="F8" s="1266"/>
      <c r="G8" s="1266"/>
      <c r="H8" s="1266"/>
      <c r="I8" s="1266"/>
      <c r="J8" s="1268"/>
      <c r="K8" s="45"/>
      <c r="L8" s="45"/>
      <c r="M8" s="6"/>
      <c r="N8" s="6"/>
    </row>
    <row r="9" spans="1:14">
      <c r="A9" s="726" t="s">
        <v>757</v>
      </c>
      <c r="B9" s="671" t="s">
        <v>758</v>
      </c>
      <c r="C9" s="116">
        <v>45623</v>
      </c>
      <c r="D9" s="116">
        <f>C9+3</f>
        <v>45626</v>
      </c>
      <c r="E9" s="116">
        <f>D9</f>
        <v>45626</v>
      </c>
      <c r="F9" s="117">
        <f>C9+8</f>
        <v>45631</v>
      </c>
      <c r="G9" s="117">
        <f>F9+1</f>
        <v>45632</v>
      </c>
      <c r="H9" s="117">
        <f>G9+1</f>
        <v>45633</v>
      </c>
      <c r="I9" s="223">
        <f>H9</f>
        <v>45633</v>
      </c>
      <c r="J9" s="224">
        <f>I9+1</f>
        <v>45634</v>
      </c>
      <c r="K9" s="823"/>
      <c r="L9" s="823"/>
    </row>
    <row r="10" spans="1:14">
      <c r="A10" s="726" t="s">
        <v>759</v>
      </c>
      <c r="B10" s="671" t="s">
        <v>760</v>
      </c>
      <c r="C10" s="115">
        <f>C9+7</f>
        <v>45630</v>
      </c>
      <c r="D10" s="116">
        <f t="shared" ref="D10:D19" si="0">C10+3</f>
        <v>45633</v>
      </c>
      <c r="E10" s="116">
        <f t="shared" ref="E10:E19" si="1">D10</f>
        <v>45633</v>
      </c>
      <c r="F10" s="117">
        <f t="shared" ref="F10:F19" si="2">C10+8</f>
        <v>45638</v>
      </c>
      <c r="G10" s="117">
        <f t="shared" ref="G10:G19" si="3">F10+1</f>
        <v>45639</v>
      </c>
      <c r="H10" s="117">
        <f t="shared" ref="H10:H19" si="4">G10+1</f>
        <v>45640</v>
      </c>
      <c r="I10" s="223">
        <f t="shared" ref="I10:I19" si="5">H10</f>
        <v>45640</v>
      </c>
      <c r="J10" s="224">
        <f t="shared" ref="J10:J19" si="6">I10+1</f>
        <v>45641</v>
      </c>
      <c r="K10" s="823"/>
      <c r="L10" s="823"/>
    </row>
    <row r="11" spans="1:14">
      <c r="A11" s="726" t="s">
        <v>761</v>
      </c>
      <c r="B11" s="671" t="s">
        <v>762</v>
      </c>
      <c r="C11" s="115">
        <f t="shared" ref="C11:C19" si="7">C10+7</f>
        <v>45637</v>
      </c>
      <c r="D11" s="116">
        <f t="shared" si="0"/>
        <v>45640</v>
      </c>
      <c r="E11" s="116">
        <f t="shared" si="1"/>
        <v>45640</v>
      </c>
      <c r="F11" s="117">
        <f t="shared" si="2"/>
        <v>45645</v>
      </c>
      <c r="G11" s="117">
        <f t="shared" si="3"/>
        <v>45646</v>
      </c>
      <c r="H11" s="117">
        <f t="shared" si="4"/>
        <v>45647</v>
      </c>
      <c r="I11" s="223">
        <f t="shared" si="5"/>
        <v>45647</v>
      </c>
      <c r="J11" s="224">
        <f t="shared" si="6"/>
        <v>45648</v>
      </c>
      <c r="K11" s="823"/>
      <c r="L11" s="727"/>
    </row>
    <row r="12" spans="1:14">
      <c r="A12" s="726" t="s">
        <v>757</v>
      </c>
      <c r="B12" s="671" t="s">
        <v>763</v>
      </c>
      <c r="C12" s="115">
        <f t="shared" si="7"/>
        <v>45644</v>
      </c>
      <c r="D12" s="116">
        <f t="shared" si="0"/>
        <v>45647</v>
      </c>
      <c r="E12" s="116">
        <f t="shared" si="1"/>
        <v>45647</v>
      </c>
      <c r="F12" s="117">
        <f t="shared" si="2"/>
        <v>45652</v>
      </c>
      <c r="G12" s="117">
        <f t="shared" si="3"/>
        <v>45653</v>
      </c>
      <c r="H12" s="117">
        <f t="shared" si="4"/>
        <v>45654</v>
      </c>
      <c r="I12" s="223">
        <f t="shared" si="5"/>
        <v>45654</v>
      </c>
      <c r="J12" s="224">
        <f t="shared" si="6"/>
        <v>45655</v>
      </c>
      <c r="K12" s="823"/>
      <c r="L12" s="727"/>
    </row>
    <row r="13" spans="1:14">
      <c r="A13" s="726" t="s">
        <v>759</v>
      </c>
      <c r="B13" s="671" t="s">
        <v>764</v>
      </c>
      <c r="C13" s="115">
        <f t="shared" si="7"/>
        <v>45651</v>
      </c>
      <c r="D13" s="116">
        <f t="shared" si="0"/>
        <v>45654</v>
      </c>
      <c r="E13" s="116">
        <f t="shared" si="1"/>
        <v>45654</v>
      </c>
      <c r="F13" s="117">
        <f t="shared" si="2"/>
        <v>45659</v>
      </c>
      <c r="G13" s="117">
        <f t="shared" si="3"/>
        <v>45660</v>
      </c>
      <c r="H13" s="117">
        <f t="shared" si="4"/>
        <v>45661</v>
      </c>
      <c r="I13" s="223">
        <f t="shared" si="5"/>
        <v>45661</v>
      </c>
      <c r="J13" s="224">
        <f t="shared" si="6"/>
        <v>45662</v>
      </c>
      <c r="K13" s="823"/>
      <c r="L13" s="727"/>
    </row>
    <row r="14" spans="1:14">
      <c r="A14" s="726" t="s">
        <v>761</v>
      </c>
      <c r="B14" s="671" t="s">
        <v>765</v>
      </c>
      <c r="C14" s="115">
        <f t="shared" si="7"/>
        <v>45658</v>
      </c>
      <c r="D14" s="116">
        <f t="shared" si="0"/>
        <v>45661</v>
      </c>
      <c r="E14" s="116">
        <f t="shared" si="1"/>
        <v>45661</v>
      </c>
      <c r="F14" s="117">
        <f t="shared" si="2"/>
        <v>45666</v>
      </c>
      <c r="G14" s="117">
        <f t="shared" si="3"/>
        <v>45667</v>
      </c>
      <c r="H14" s="117">
        <f t="shared" si="4"/>
        <v>45668</v>
      </c>
      <c r="I14" s="223">
        <f t="shared" si="5"/>
        <v>45668</v>
      </c>
      <c r="J14" s="224">
        <f t="shared" si="6"/>
        <v>45669</v>
      </c>
      <c r="K14" s="823"/>
      <c r="L14" s="727"/>
    </row>
    <row r="15" spans="1:14">
      <c r="A15" s="726" t="s">
        <v>757</v>
      </c>
      <c r="B15" s="671" t="s">
        <v>766</v>
      </c>
      <c r="C15" s="115">
        <f t="shared" si="7"/>
        <v>45665</v>
      </c>
      <c r="D15" s="116">
        <f t="shared" si="0"/>
        <v>45668</v>
      </c>
      <c r="E15" s="116">
        <f t="shared" si="1"/>
        <v>45668</v>
      </c>
      <c r="F15" s="117">
        <f t="shared" si="2"/>
        <v>45673</v>
      </c>
      <c r="G15" s="117">
        <f t="shared" si="3"/>
        <v>45674</v>
      </c>
      <c r="H15" s="117">
        <f t="shared" si="4"/>
        <v>45675</v>
      </c>
      <c r="I15" s="223">
        <f t="shared" si="5"/>
        <v>45675</v>
      </c>
      <c r="J15" s="224">
        <f t="shared" si="6"/>
        <v>45676</v>
      </c>
      <c r="K15" s="823"/>
      <c r="L15" s="727"/>
    </row>
    <row r="16" spans="1:14" ht="16.5" customHeight="1">
      <c r="A16" s="726" t="s">
        <v>759</v>
      </c>
      <c r="B16" s="671" t="s">
        <v>767</v>
      </c>
      <c r="C16" s="115">
        <f t="shared" si="7"/>
        <v>45672</v>
      </c>
      <c r="D16" s="116">
        <f t="shared" si="0"/>
        <v>45675</v>
      </c>
      <c r="E16" s="116">
        <f t="shared" si="1"/>
        <v>45675</v>
      </c>
      <c r="F16" s="117">
        <f t="shared" si="2"/>
        <v>45680</v>
      </c>
      <c r="G16" s="117">
        <f t="shared" si="3"/>
        <v>45681</v>
      </c>
      <c r="H16" s="117">
        <f t="shared" si="4"/>
        <v>45682</v>
      </c>
      <c r="I16" s="223">
        <f t="shared" si="5"/>
        <v>45682</v>
      </c>
      <c r="J16" s="224">
        <f t="shared" si="6"/>
        <v>45683</v>
      </c>
      <c r="K16" s="823"/>
      <c r="L16" s="823"/>
    </row>
    <row r="17" spans="1:12" ht="16.5" customHeight="1">
      <c r="A17" s="726" t="s">
        <v>761</v>
      </c>
      <c r="B17" s="671" t="s">
        <v>768</v>
      </c>
      <c r="C17" s="115">
        <f t="shared" si="7"/>
        <v>45679</v>
      </c>
      <c r="D17" s="116">
        <f t="shared" si="0"/>
        <v>45682</v>
      </c>
      <c r="E17" s="116">
        <f t="shared" si="1"/>
        <v>45682</v>
      </c>
      <c r="F17" s="117">
        <f t="shared" si="2"/>
        <v>45687</v>
      </c>
      <c r="G17" s="117">
        <f t="shared" si="3"/>
        <v>45688</v>
      </c>
      <c r="H17" s="117">
        <f t="shared" si="4"/>
        <v>45689</v>
      </c>
      <c r="I17" s="223">
        <f t="shared" si="5"/>
        <v>45689</v>
      </c>
      <c r="J17" s="224">
        <f t="shared" si="6"/>
        <v>45690</v>
      </c>
      <c r="K17" s="823"/>
      <c r="L17" s="727"/>
    </row>
    <row r="18" spans="1:12" ht="16.5" customHeight="1">
      <c r="A18" s="726" t="s">
        <v>757</v>
      </c>
      <c r="B18" s="671" t="s">
        <v>769</v>
      </c>
      <c r="C18" s="115">
        <f t="shared" si="7"/>
        <v>45686</v>
      </c>
      <c r="D18" s="116">
        <f t="shared" si="0"/>
        <v>45689</v>
      </c>
      <c r="E18" s="116">
        <f t="shared" si="1"/>
        <v>45689</v>
      </c>
      <c r="F18" s="117">
        <f t="shared" si="2"/>
        <v>45694</v>
      </c>
      <c r="G18" s="117">
        <f t="shared" si="3"/>
        <v>45695</v>
      </c>
      <c r="H18" s="117">
        <f t="shared" si="4"/>
        <v>45696</v>
      </c>
      <c r="I18" s="223">
        <f t="shared" si="5"/>
        <v>45696</v>
      </c>
      <c r="J18" s="224">
        <f t="shared" si="6"/>
        <v>45697</v>
      </c>
      <c r="K18" s="823"/>
      <c r="L18" s="727"/>
    </row>
    <row r="19" spans="1:12" ht="16.5" thickBot="1">
      <c r="A19" s="1078" t="s">
        <v>759</v>
      </c>
      <c r="B19" s="672" t="s">
        <v>770</v>
      </c>
      <c r="C19" s="305">
        <f t="shared" si="7"/>
        <v>45693</v>
      </c>
      <c r="D19" s="306">
        <f t="shared" si="0"/>
        <v>45696</v>
      </c>
      <c r="E19" s="306">
        <f t="shared" si="1"/>
        <v>45696</v>
      </c>
      <c r="F19" s="307">
        <f t="shared" si="2"/>
        <v>45701</v>
      </c>
      <c r="G19" s="307">
        <f t="shared" si="3"/>
        <v>45702</v>
      </c>
      <c r="H19" s="307">
        <f t="shared" si="4"/>
        <v>45703</v>
      </c>
      <c r="I19" s="614">
        <f t="shared" si="5"/>
        <v>45703</v>
      </c>
      <c r="J19" s="615">
        <f t="shared" si="6"/>
        <v>45704</v>
      </c>
      <c r="K19" s="823"/>
      <c r="L19" s="727"/>
    </row>
    <row r="20" spans="1:12" ht="10.5" customHeight="1">
      <c r="A20" s="6"/>
      <c r="B20" s="6"/>
      <c r="C20" s="6"/>
    </row>
    <row r="21" spans="1:12">
      <c r="A21" s="616" t="s">
        <v>177</v>
      </c>
      <c r="B21" s="180" t="s">
        <v>469</v>
      </c>
      <c r="C21" s="180"/>
      <c r="D21" s="180"/>
    </row>
    <row r="23" spans="1:12" ht="16.5" thickBot="1"/>
    <row r="24" spans="1:12">
      <c r="A24" s="1269" t="s">
        <v>369</v>
      </c>
      <c r="B24" s="1265" t="s">
        <v>82</v>
      </c>
      <c r="C24" s="418" t="s">
        <v>21</v>
      </c>
      <c r="D24" s="1265" t="s">
        <v>289</v>
      </c>
      <c r="E24" s="1265" t="s">
        <v>277</v>
      </c>
      <c r="F24" s="1265" t="s">
        <v>290</v>
      </c>
      <c r="G24" s="1267" t="s">
        <v>291</v>
      </c>
    </row>
    <row r="25" spans="1:12" ht="25.5">
      <c r="A25" s="1270"/>
      <c r="B25" s="1266"/>
      <c r="C25" s="1130" t="s">
        <v>417</v>
      </c>
      <c r="D25" s="1271"/>
      <c r="E25" s="1266"/>
      <c r="F25" s="1266"/>
      <c r="G25" s="1268"/>
      <c r="H25" s="274"/>
    </row>
    <row r="26" spans="1:12">
      <c r="A26" s="868" t="s">
        <v>771</v>
      </c>
      <c r="B26" s="671" t="s">
        <v>772</v>
      </c>
      <c r="C26" s="116">
        <v>45623</v>
      </c>
      <c r="D26" s="116">
        <f>C26+4</f>
        <v>45627</v>
      </c>
      <c r="E26" s="116">
        <f>C26+8</f>
        <v>45631</v>
      </c>
      <c r="F26" s="117">
        <f>E26</f>
        <v>45631</v>
      </c>
      <c r="G26" s="257">
        <f>C26+11</f>
        <v>45634</v>
      </c>
      <c r="H26" s="823"/>
      <c r="J26" s="274"/>
    </row>
    <row r="27" spans="1:12">
      <c r="A27" s="868"/>
      <c r="B27" s="671" t="s">
        <v>773</v>
      </c>
      <c r="C27" s="115">
        <f>C26+7</f>
        <v>45630</v>
      </c>
      <c r="D27" s="116">
        <f>C27+4</f>
        <v>45634</v>
      </c>
      <c r="E27" s="116">
        <f>C27+8</f>
        <v>45638</v>
      </c>
      <c r="F27" s="117">
        <f>E27</f>
        <v>45638</v>
      </c>
      <c r="G27" s="257">
        <f>C27+11</f>
        <v>45641</v>
      </c>
      <c r="H27" s="823"/>
      <c r="I27" s="823"/>
    </row>
    <row r="28" spans="1:12">
      <c r="A28" s="868" t="s">
        <v>774</v>
      </c>
      <c r="B28" s="671" t="s">
        <v>775</v>
      </c>
      <c r="C28" s="115">
        <f t="shared" ref="C28:C36" si="8">C27+7</f>
        <v>45637</v>
      </c>
      <c r="D28" s="116">
        <f t="shared" ref="D28:D36" si="9">C28+4</f>
        <v>45641</v>
      </c>
      <c r="E28" s="116">
        <f t="shared" ref="E28:E36" si="10">C28+8</f>
        <v>45645</v>
      </c>
      <c r="F28" s="117">
        <f t="shared" ref="F28:F36" si="11">E28</f>
        <v>45645</v>
      </c>
      <c r="G28" s="257">
        <f t="shared" ref="G28:G36" si="12">C28+11</f>
        <v>45648</v>
      </c>
      <c r="H28" s="823"/>
    </row>
    <row r="29" spans="1:12">
      <c r="A29" s="868" t="s">
        <v>568</v>
      </c>
      <c r="B29" s="671" t="s">
        <v>776</v>
      </c>
      <c r="C29" s="115">
        <f t="shared" si="8"/>
        <v>45644</v>
      </c>
      <c r="D29" s="116">
        <f t="shared" si="9"/>
        <v>45648</v>
      </c>
      <c r="E29" s="116">
        <f>C29+8</f>
        <v>45652</v>
      </c>
      <c r="F29" s="117">
        <f>E29</f>
        <v>45652</v>
      </c>
      <c r="G29" s="257">
        <f t="shared" si="12"/>
        <v>45655</v>
      </c>
      <c r="H29" s="823"/>
    </row>
    <row r="30" spans="1:12">
      <c r="A30" s="868" t="s">
        <v>502</v>
      </c>
      <c r="B30" s="671" t="s">
        <v>777</v>
      </c>
      <c r="C30" s="115">
        <f t="shared" si="8"/>
        <v>45651</v>
      </c>
      <c r="D30" s="116">
        <f t="shared" si="9"/>
        <v>45655</v>
      </c>
      <c r="E30" s="116">
        <f t="shared" si="10"/>
        <v>45659</v>
      </c>
      <c r="F30" s="117">
        <f t="shared" si="11"/>
        <v>45659</v>
      </c>
      <c r="G30" s="257">
        <f t="shared" si="12"/>
        <v>45662</v>
      </c>
      <c r="H30" s="823"/>
    </row>
    <row r="31" spans="1:12">
      <c r="A31" s="868" t="s">
        <v>647</v>
      </c>
      <c r="B31" s="671" t="s">
        <v>778</v>
      </c>
      <c r="C31" s="115">
        <f t="shared" si="8"/>
        <v>45658</v>
      </c>
      <c r="D31" s="116">
        <f t="shared" si="9"/>
        <v>45662</v>
      </c>
      <c r="E31" s="116">
        <f t="shared" si="10"/>
        <v>45666</v>
      </c>
      <c r="F31" s="117">
        <f t="shared" si="11"/>
        <v>45666</v>
      </c>
      <c r="G31" s="257">
        <f t="shared" si="12"/>
        <v>45669</v>
      </c>
      <c r="H31" s="823"/>
    </row>
    <row r="32" spans="1:12">
      <c r="A32" s="868" t="s">
        <v>771</v>
      </c>
      <c r="B32" s="671" t="s">
        <v>779</v>
      </c>
      <c r="C32" s="115">
        <f t="shared" si="8"/>
        <v>45665</v>
      </c>
      <c r="D32" s="116">
        <f t="shared" si="9"/>
        <v>45669</v>
      </c>
      <c r="E32" s="116">
        <f t="shared" si="10"/>
        <v>45673</v>
      </c>
      <c r="F32" s="117">
        <f t="shared" si="11"/>
        <v>45673</v>
      </c>
      <c r="G32" s="257">
        <f t="shared" si="12"/>
        <v>45676</v>
      </c>
      <c r="H32" s="823"/>
    </row>
    <row r="33" spans="1:8">
      <c r="A33" s="868" t="s">
        <v>502</v>
      </c>
      <c r="B33" s="671" t="s">
        <v>780</v>
      </c>
      <c r="C33" s="115">
        <f t="shared" si="8"/>
        <v>45672</v>
      </c>
      <c r="D33" s="116">
        <f t="shared" si="9"/>
        <v>45676</v>
      </c>
      <c r="E33" s="116">
        <f t="shared" si="10"/>
        <v>45680</v>
      </c>
      <c r="F33" s="117">
        <f t="shared" si="11"/>
        <v>45680</v>
      </c>
      <c r="G33" s="257">
        <f t="shared" si="12"/>
        <v>45683</v>
      </c>
      <c r="H33" s="823"/>
    </row>
    <row r="34" spans="1:8">
      <c r="A34" s="868" t="s">
        <v>647</v>
      </c>
      <c r="B34" s="671" t="s">
        <v>781</v>
      </c>
      <c r="C34" s="115">
        <f t="shared" si="8"/>
        <v>45679</v>
      </c>
      <c r="D34" s="116">
        <f t="shared" si="9"/>
        <v>45683</v>
      </c>
      <c r="E34" s="116">
        <f t="shared" si="10"/>
        <v>45687</v>
      </c>
      <c r="F34" s="117">
        <f t="shared" si="11"/>
        <v>45687</v>
      </c>
      <c r="G34" s="257">
        <f t="shared" si="12"/>
        <v>45690</v>
      </c>
      <c r="H34" s="823"/>
    </row>
    <row r="35" spans="1:8">
      <c r="A35" s="868" t="s">
        <v>568</v>
      </c>
      <c r="B35" s="671" t="s">
        <v>782</v>
      </c>
      <c r="C35" s="115">
        <f t="shared" si="8"/>
        <v>45686</v>
      </c>
      <c r="D35" s="116">
        <f t="shared" si="9"/>
        <v>45690</v>
      </c>
      <c r="E35" s="116">
        <f t="shared" si="10"/>
        <v>45694</v>
      </c>
      <c r="F35" s="117">
        <f t="shared" si="11"/>
        <v>45694</v>
      </c>
      <c r="G35" s="257">
        <f t="shared" si="12"/>
        <v>45697</v>
      </c>
      <c r="H35" s="823"/>
    </row>
    <row r="36" spans="1:8" ht="16.5" thickBot="1">
      <c r="A36" s="869" t="s">
        <v>774</v>
      </c>
      <c r="B36" s="672" t="s">
        <v>783</v>
      </c>
      <c r="C36" s="305">
        <f t="shared" si="8"/>
        <v>45693</v>
      </c>
      <c r="D36" s="306">
        <f t="shared" si="9"/>
        <v>45697</v>
      </c>
      <c r="E36" s="306">
        <f t="shared" si="10"/>
        <v>45701</v>
      </c>
      <c r="F36" s="307">
        <f t="shared" si="11"/>
        <v>45701</v>
      </c>
      <c r="G36" s="308">
        <f t="shared" si="12"/>
        <v>45704</v>
      </c>
      <c r="H36" s="823"/>
    </row>
    <row r="38" spans="1:8">
      <c r="A38" s="616" t="s">
        <v>177</v>
      </c>
      <c r="B38" s="180" t="s">
        <v>235</v>
      </c>
      <c r="C38" s="180"/>
      <c r="D38" s="180"/>
    </row>
    <row r="39" spans="1:8">
      <c r="A39" s="163" t="s">
        <v>176</v>
      </c>
      <c r="B39" s="163"/>
      <c r="C39" s="163"/>
    </row>
  </sheetData>
  <mergeCells count="19">
    <mergeCell ref="A24:A25"/>
    <mergeCell ref="D24:D25"/>
    <mergeCell ref="E24:E25"/>
    <mergeCell ref="F24:F25"/>
    <mergeCell ref="G24:G25"/>
    <mergeCell ref="B24:B25"/>
    <mergeCell ref="A1:K1"/>
    <mergeCell ref="A2:K2"/>
    <mergeCell ref="A3:K3"/>
    <mergeCell ref="E7:E8"/>
    <mergeCell ref="F7:F8"/>
    <mergeCell ref="G7:G8"/>
    <mergeCell ref="H7:H8"/>
    <mergeCell ref="B7:B8"/>
    <mergeCell ref="J7:J8"/>
    <mergeCell ref="I7:I8"/>
    <mergeCell ref="A4:K4"/>
    <mergeCell ref="A7:A8"/>
    <mergeCell ref="D7:D8"/>
  </mergeCells>
  <phoneticPr fontId="20" type="noConversion"/>
  <hyperlinks>
    <hyperlink ref="A6" location="INDEX!A1" display="BACK TO INDEX" xr:uid="{00000000-0004-0000-0E00-000000000000}"/>
  </hyperlinks>
  <pageMargins left="0.44" right="0" top="0.25" bottom="0" header="0.5" footer="0.5"/>
  <pageSetup scale="94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rgb="FF0070C0"/>
  </sheetPr>
  <dimension ref="A1:R75"/>
  <sheetViews>
    <sheetView zoomScaleNormal="100" workbookViewId="0">
      <selection activeCell="A75" sqref="A75"/>
    </sheetView>
  </sheetViews>
  <sheetFormatPr defaultRowHeight="14.25"/>
  <cols>
    <col min="1" max="1" width="24.28515625" style="9" customWidth="1"/>
    <col min="2" max="2" width="9.7109375" style="9" customWidth="1"/>
    <col min="3" max="3" width="15.7109375" style="9" customWidth="1"/>
    <col min="4" max="4" width="14" style="9" customWidth="1"/>
    <col min="5" max="5" width="13.7109375" style="9" customWidth="1"/>
    <col min="6" max="7" width="12.28515625" style="9" customWidth="1"/>
    <col min="8" max="8" width="14.7109375" style="9" customWidth="1"/>
    <col min="9" max="9" width="13.42578125" style="9" customWidth="1"/>
    <col min="10" max="10" width="12.7109375" style="9" customWidth="1"/>
    <col min="11" max="16384" width="9.140625" style="9"/>
  </cols>
  <sheetData>
    <row r="1" spans="1:17" s="6" customFormat="1" ht="26.25" customHeight="1">
      <c r="A1" s="1143" t="s">
        <v>163</v>
      </c>
      <c r="B1" s="1143"/>
      <c r="C1" s="1143"/>
      <c r="D1" s="1143"/>
      <c r="E1" s="1143"/>
      <c r="F1" s="1143"/>
      <c r="G1" s="1143"/>
      <c r="H1" s="1143"/>
      <c r="I1" s="1143"/>
    </row>
    <row r="2" spans="1:17" s="7" customFormat="1" ht="18.75">
      <c r="A2" s="1144" t="s">
        <v>167</v>
      </c>
      <c r="B2" s="1144"/>
      <c r="C2" s="1144"/>
      <c r="D2" s="1144"/>
      <c r="E2" s="1144"/>
      <c r="F2" s="1144"/>
      <c r="G2" s="1144"/>
      <c r="H2" s="1144"/>
      <c r="I2" s="1144"/>
    </row>
    <row r="3" spans="1:17" s="7" customFormat="1" ht="19.5" thickBot="1">
      <c r="A3" s="1145" t="s">
        <v>168</v>
      </c>
      <c r="B3" s="1145"/>
      <c r="C3" s="1145"/>
      <c r="D3" s="1145"/>
      <c r="E3" s="1145"/>
      <c r="F3" s="1145"/>
      <c r="G3" s="1145"/>
      <c r="H3" s="1145"/>
      <c r="I3" s="1145"/>
    </row>
    <row r="4" spans="1:17" s="14" customFormat="1" ht="21" thickTop="1">
      <c r="A4" s="1272" t="s">
        <v>19</v>
      </c>
      <c r="B4" s="1272"/>
      <c r="C4" s="1272"/>
      <c r="D4" s="1272"/>
      <c r="E4" s="1272"/>
      <c r="F4" s="1272"/>
      <c r="G4" s="1272"/>
      <c r="H4" s="1272"/>
      <c r="I4" s="1272"/>
    </row>
    <row r="5" spans="1:17" s="14" customFormat="1" ht="13.5" customHeight="1">
      <c r="A5" s="19"/>
      <c r="B5" s="19"/>
      <c r="C5" s="19"/>
      <c r="D5" s="19"/>
      <c r="E5" s="19"/>
      <c r="F5" s="19"/>
      <c r="G5" s="19"/>
      <c r="H5" s="19"/>
      <c r="I5" s="19"/>
    </row>
    <row r="6" spans="1:17" s="18" customFormat="1" ht="12.75">
      <c r="A6" s="189" t="s">
        <v>91</v>
      </c>
      <c r="H6" s="319" t="s">
        <v>47</v>
      </c>
      <c r="I6" s="320">
        <f ca="1">TODAY()</f>
        <v>45621</v>
      </c>
    </row>
    <row r="7" spans="1:17" ht="15" thickBot="1"/>
    <row r="8" spans="1:17" s="53" customFormat="1" ht="30" customHeight="1">
      <c r="A8" s="1273" t="s">
        <v>303</v>
      </c>
      <c r="B8" s="1280" t="s">
        <v>33</v>
      </c>
      <c r="C8" s="1280" t="s">
        <v>131</v>
      </c>
      <c r="D8" s="419" t="s">
        <v>125</v>
      </c>
      <c r="E8" s="419" t="s">
        <v>88</v>
      </c>
      <c r="F8" s="419" t="s">
        <v>22</v>
      </c>
      <c r="G8" s="419" t="s">
        <v>7</v>
      </c>
      <c r="H8" s="420" t="s">
        <v>26</v>
      </c>
    </row>
    <row r="9" spans="1:17" s="53" customFormat="1" ht="15" customHeight="1">
      <c r="A9" s="1274"/>
      <c r="B9" s="1281"/>
      <c r="C9" s="1281"/>
      <c r="D9" s="421" t="s">
        <v>132</v>
      </c>
      <c r="E9" s="421" t="s">
        <v>133</v>
      </c>
      <c r="F9" s="421" t="s">
        <v>134</v>
      </c>
      <c r="G9" s="421" t="s">
        <v>135</v>
      </c>
      <c r="H9" s="422" t="s">
        <v>132</v>
      </c>
    </row>
    <row r="10" spans="1:17" s="53" customFormat="1" ht="15.75" customHeight="1">
      <c r="A10" s="1275"/>
      <c r="B10" s="1282"/>
      <c r="C10" s="1282"/>
      <c r="D10" s="479" t="s">
        <v>126</v>
      </c>
      <c r="E10" s="479" t="s">
        <v>130</v>
      </c>
      <c r="F10" s="479" t="s">
        <v>127</v>
      </c>
      <c r="G10" s="479" t="s">
        <v>128</v>
      </c>
      <c r="H10" s="480" t="s">
        <v>150</v>
      </c>
    </row>
    <row r="11" spans="1:17" customFormat="1" ht="15">
      <c r="A11" s="267" t="s">
        <v>675</v>
      </c>
      <c r="B11" s="220" t="s">
        <v>731</v>
      </c>
      <c r="C11" s="515">
        <v>45622</v>
      </c>
      <c r="D11" s="478">
        <f>C11+5</f>
        <v>45627</v>
      </c>
      <c r="E11" s="221">
        <f>C11+7</f>
        <v>45629</v>
      </c>
      <c r="F11" s="221">
        <f>C11+10</f>
        <v>45632</v>
      </c>
      <c r="G11" s="221">
        <f>C11+11</f>
        <v>45633</v>
      </c>
      <c r="H11" s="222">
        <f>C11+12</f>
        <v>45634</v>
      </c>
    </row>
    <row r="12" spans="1:17" customFormat="1" ht="15">
      <c r="A12" s="267" t="s">
        <v>676</v>
      </c>
      <c r="B12" s="220" t="s">
        <v>745</v>
      </c>
      <c r="C12" s="515">
        <f>C11+7</f>
        <v>45629</v>
      </c>
      <c r="D12" s="478">
        <f t="shared" ref="D12:D17" si="0">C12+5</f>
        <v>45634</v>
      </c>
      <c r="E12" s="221">
        <f t="shared" ref="E12:E17" si="1">C12+7</f>
        <v>45636</v>
      </c>
      <c r="F12" s="221">
        <f t="shared" ref="F12:F17" si="2">C12+10</f>
        <v>45639</v>
      </c>
      <c r="G12" s="221">
        <f t="shared" ref="G12:G17" si="3">C12+11</f>
        <v>45640</v>
      </c>
      <c r="H12" s="222">
        <f t="shared" ref="H12:H17" si="4">C12+12</f>
        <v>45641</v>
      </c>
    </row>
    <row r="13" spans="1:17" customFormat="1" ht="15">
      <c r="A13" s="267" t="s">
        <v>809</v>
      </c>
      <c r="B13" s="220" t="s">
        <v>639</v>
      </c>
      <c r="C13" s="515">
        <f t="shared" ref="C13:C17" si="5">C12+7</f>
        <v>45636</v>
      </c>
      <c r="D13" s="478">
        <f t="shared" si="0"/>
        <v>45641</v>
      </c>
      <c r="E13" s="221">
        <f t="shared" si="1"/>
        <v>45643</v>
      </c>
      <c r="F13" s="221">
        <f t="shared" si="2"/>
        <v>45646</v>
      </c>
      <c r="G13" s="221">
        <f t="shared" si="3"/>
        <v>45647</v>
      </c>
      <c r="H13" s="222">
        <f t="shared" si="4"/>
        <v>45648</v>
      </c>
      <c r="I13" s="9"/>
      <c r="J13" s="9"/>
      <c r="K13" s="9"/>
      <c r="L13" s="9"/>
      <c r="M13" s="9"/>
      <c r="N13" s="9"/>
      <c r="O13" s="9"/>
      <c r="P13" s="9"/>
      <c r="Q13" s="9"/>
    </row>
    <row r="14" spans="1:17" customFormat="1" ht="15">
      <c r="A14" s="267" t="s">
        <v>810</v>
      </c>
      <c r="B14" s="220" t="s">
        <v>680</v>
      </c>
      <c r="C14" s="515">
        <f t="shared" si="5"/>
        <v>45643</v>
      </c>
      <c r="D14" s="478">
        <f t="shared" si="0"/>
        <v>45648</v>
      </c>
      <c r="E14" s="221">
        <f t="shared" si="1"/>
        <v>45650</v>
      </c>
      <c r="F14" s="221">
        <f t="shared" si="2"/>
        <v>45653</v>
      </c>
      <c r="G14" s="221">
        <f t="shared" si="3"/>
        <v>45654</v>
      </c>
      <c r="H14" s="222">
        <f t="shared" si="4"/>
        <v>45655</v>
      </c>
      <c r="I14" s="53"/>
      <c r="J14" s="53"/>
      <c r="K14" s="53"/>
      <c r="L14" s="53"/>
      <c r="M14" s="53"/>
      <c r="N14" s="53"/>
      <c r="O14" s="53"/>
      <c r="P14" s="53"/>
      <c r="Q14" s="53"/>
    </row>
    <row r="15" spans="1:17" s="239" customFormat="1" ht="15">
      <c r="A15" s="267" t="s">
        <v>811</v>
      </c>
      <c r="B15" s="220" t="s">
        <v>812</v>
      </c>
      <c r="C15" s="515">
        <f t="shared" si="5"/>
        <v>45650</v>
      </c>
      <c r="D15" s="478">
        <f t="shared" si="0"/>
        <v>45655</v>
      </c>
      <c r="E15" s="221">
        <f t="shared" si="1"/>
        <v>45657</v>
      </c>
      <c r="F15" s="221">
        <f t="shared" si="2"/>
        <v>45660</v>
      </c>
      <c r="G15" s="221">
        <f t="shared" si="3"/>
        <v>45661</v>
      </c>
      <c r="H15" s="222">
        <f t="shared" si="4"/>
        <v>45662</v>
      </c>
      <c r="I15" s="53"/>
      <c r="J15" s="53"/>
      <c r="K15" s="53"/>
      <c r="L15" s="53"/>
      <c r="M15" s="53"/>
      <c r="N15" s="53"/>
      <c r="O15" s="53"/>
      <c r="P15" s="53"/>
      <c r="Q15" s="53"/>
    </row>
    <row r="16" spans="1:17" s="239" customFormat="1" ht="15.75" thickBot="1">
      <c r="A16" s="1007" t="s">
        <v>813</v>
      </c>
      <c r="B16" s="1008" t="s">
        <v>745</v>
      </c>
      <c r="C16" s="878">
        <f t="shared" si="5"/>
        <v>45657</v>
      </c>
      <c r="D16" s="990">
        <f t="shared" si="0"/>
        <v>45662</v>
      </c>
      <c r="E16" s="682">
        <f t="shared" si="1"/>
        <v>45664</v>
      </c>
      <c r="F16" s="682">
        <f t="shared" si="2"/>
        <v>45667</v>
      </c>
      <c r="G16" s="682">
        <f t="shared" si="3"/>
        <v>45668</v>
      </c>
      <c r="H16" s="683">
        <f t="shared" si="4"/>
        <v>45669</v>
      </c>
      <c r="I16" s="53"/>
      <c r="J16" s="53"/>
      <c r="K16" s="53"/>
      <c r="L16" s="53"/>
      <c r="M16" s="53"/>
      <c r="N16" s="53"/>
      <c r="O16" s="53"/>
      <c r="P16" s="53"/>
      <c r="Q16" s="53"/>
    </row>
    <row r="17" spans="1:18" s="51" customFormat="1" ht="15.75" hidden="1" thickBot="1">
      <c r="A17" s="1004" t="s">
        <v>586</v>
      </c>
      <c r="B17" s="617" t="s">
        <v>628</v>
      </c>
      <c r="C17" s="878">
        <f t="shared" si="5"/>
        <v>45664</v>
      </c>
      <c r="D17" s="990">
        <f t="shared" si="0"/>
        <v>45669</v>
      </c>
      <c r="E17" s="1005">
        <f t="shared" si="1"/>
        <v>45671</v>
      </c>
      <c r="F17" s="1005">
        <f t="shared" si="2"/>
        <v>45674</v>
      </c>
      <c r="G17" s="1005">
        <f t="shared" si="3"/>
        <v>45675</v>
      </c>
      <c r="H17" s="1006">
        <f t="shared" si="4"/>
        <v>45676</v>
      </c>
      <c r="I17"/>
      <c r="J17"/>
      <c r="K17"/>
      <c r="L17"/>
      <c r="M17"/>
      <c r="N17"/>
      <c r="O17"/>
      <c r="P17"/>
      <c r="Q17"/>
    </row>
    <row r="18" spans="1:18" customFormat="1" ht="15">
      <c r="J18" s="9"/>
      <c r="K18" s="9"/>
      <c r="L18" s="9"/>
      <c r="M18" s="9"/>
      <c r="N18" s="9"/>
      <c r="O18" s="9"/>
      <c r="P18" s="9"/>
      <c r="Q18" s="9"/>
      <c r="R18" s="9"/>
    </row>
    <row r="19" spans="1:18" ht="18.75" customHeight="1">
      <c r="A19" s="253" t="s">
        <v>228</v>
      </c>
      <c r="B19"/>
      <c r="C19"/>
      <c r="D19"/>
      <c r="E19"/>
      <c r="F19"/>
      <c r="G19"/>
      <c r="H19"/>
      <c r="I19"/>
      <c r="J19"/>
      <c r="K19"/>
    </row>
    <row r="20" spans="1:18" customFormat="1" ht="15">
      <c r="A20" s="9" t="s">
        <v>312</v>
      </c>
    </row>
    <row r="21" spans="1:18" customFormat="1" ht="15">
      <c r="A21" s="9" t="s">
        <v>432</v>
      </c>
      <c r="B21" s="9"/>
      <c r="C21" s="9"/>
      <c r="D21" s="9"/>
      <c r="E21" s="9"/>
      <c r="F21" s="9"/>
      <c r="G21" s="9"/>
      <c r="H21" s="9"/>
      <c r="I21" s="9"/>
    </row>
    <row r="22" spans="1:18" customFormat="1" ht="15">
      <c r="A22" s="9" t="s">
        <v>402</v>
      </c>
      <c r="B22" s="9"/>
      <c r="C22" s="9"/>
      <c r="D22" s="9"/>
      <c r="E22" s="9"/>
      <c r="F22" s="9"/>
      <c r="G22" s="9"/>
      <c r="H22" s="9"/>
      <c r="I22" s="9"/>
    </row>
    <row r="23" spans="1:18" customFormat="1" ht="15">
      <c r="A23" s="9"/>
      <c r="B23" s="9"/>
      <c r="C23" s="9"/>
      <c r="D23" s="9"/>
      <c r="E23" s="9"/>
      <c r="F23" s="9"/>
      <c r="G23" s="9"/>
      <c r="H23" s="9"/>
      <c r="I23" s="9"/>
    </row>
    <row r="24" spans="1:18" s="53" customFormat="1" ht="15.75" thickBot="1">
      <c r="A24"/>
      <c r="B24"/>
      <c r="C24"/>
      <c r="D24"/>
      <c r="E24"/>
      <c r="F24"/>
      <c r="G24"/>
      <c r="H24"/>
      <c r="I24"/>
    </row>
    <row r="25" spans="1:18" s="53" customFormat="1" ht="14.25" customHeight="1">
      <c r="A25" s="1276" t="s">
        <v>304</v>
      </c>
      <c r="B25" s="1278" t="s">
        <v>33</v>
      </c>
      <c r="C25" s="1278" t="s">
        <v>123</v>
      </c>
      <c r="D25" s="627" t="s">
        <v>121</v>
      </c>
      <c r="E25" s="627" t="s">
        <v>83</v>
      </c>
      <c r="F25" s="628" t="s">
        <v>84</v>
      </c>
      <c r="G25" s="173"/>
    </row>
    <row r="26" spans="1:18" s="53" customFormat="1" ht="15" customHeight="1">
      <c r="A26" s="1277"/>
      <c r="B26" s="1279"/>
      <c r="C26" s="1279"/>
      <c r="D26" s="623" t="s">
        <v>134</v>
      </c>
      <c r="E26" s="623" t="s">
        <v>136</v>
      </c>
      <c r="F26" s="629" t="s">
        <v>133</v>
      </c>
      <c r="G26" s="173"/>
    </row>
    <row r="27" spans="1:18" s="53" customFormat="1" ht="15.75" customHeight="1">
      <c r="A27" s="1277"/>
      <c r="B27" s="1279"/>
      <c r="C27" s="1279"/>
      <c r="D27" s="623" t="s">
        <v>117</v>
      </c>
      <c r="E27" s="623" t="s">
        <v>124</v>
      </c>
      <c r="F27" s="629" t="s">
        <v>122</v>
      </c>
      <c r="G27" s="173"/>
    </row>
    <row r="28" spans="1:18" s="17" customFormat="1" ht="15">
      <c r="A28" s="630" t="s">
        <v>747</v>
      </c>
      <c r="B28" s="624" t="s">
        <v>639</v>
      </c>
      <c r="C28" s="626">
        <v>45625</v>
      </c>
      <c r="D28" s="626">
        <v>45632</v>
      </c>
      <c r="E28" s="626">
        <v>45635</v>
      </c>
      <c r="F28" s="632">
        <v>45636</v>
      </c>
      <c r="G28" s="172"/>
    </row>
    <row r="29" spans="1:18" s="17" customFormat="1" ht="15">
      <c r="A29" s="630" t="s">
        <v>586</v>
      </c>
      <c r="B29" s="624" t="s">
        <v>814</v>
      </c>
      <c r="C29" s="626">
        <v>45632</v>
      </c>
      <c r="D29" s="626">
        <v>45639</v>
      </c>
      <c r="E29" s="626">
        <v>45642</v>
      </c>
      <c r="F29" s="632">
        <v>45643</v>
      </c>
      <c r="G29" s="172"/>
    </row>
    <row r="30" spans="1:18" s="17" customFormat="1" ht="15">
      <c r="A30" s="721" t="s">
        <v>674</v>
      </c>
      <c r="B30" s="624" t="s">
        <v>745</v>
      </c>
      <c r="C30" s="626">
        <v>45639</v>
      </c>
      <c r="D30" s="625">
        <v>45646</v>
      </c>
      <c r="E30" s="625">
        <v>45649</v>
      </c>
      <c r="F30" s="631">
        <v>45650</v>
      </c>
      <c r="G30" s="172"/>
    </row>
    <row r="31" spans="1:18" s="17" customFormat="1" ht="15">
      <c r="A31" s="630" t="s">
        <v>746</v>
      </c>
      <c r="B31" s="624" t="s">
        <v>745</v>
      </c>
      <c r="C31" s="626">
        <v>45646</v>
      </c>
      <c r="D31" s="625">
        <v>45653</v>
      </c>
      <c r="E31" s="625">
        <v>45656</v>
      </c>
      <c r="F31" s="631">
        <v>45657</v>
      </c>
      <c r="G31" s="172"/>
    </row>
    <row r="32" spans="1:18" s="301" customFormat="1" ht="15">
      <c r="A32" s="630" t="s">
        <v>675</v>
      </c>
      <c r="B32" s="624" t="s">
        <v>812</v>
      </c>
      <c r="C32" s="626">
        <v>45653</v>
      </c>
      <c r="D32" s="626">
        <v>45660</v>
      </c>
      <c r="E32" s="626">
        <v>45663</v>
      </c>
      <c r="F32" s="632">
        <v>45664</v>
      </c>
      <c r="G32" s="300"/>
    </row>
    <row r="33" spans="1:7" s="17" customFormat="1" ht="15.75" thickBot="1">
      <c r="A33" s="1013" t="s">
        <v>676</v>
      </c>
      <c r="B33" s="1014" t="s">
        <v>812</v>
      </c>
      <c r="C33" s="992">
        <v>45660</v>
      </c>
      <c r="D33" s="992">
        <v>45667</v>
      </c>
      <c r="E33" s="992">
        <v>45670</v>
      </c>
      <c r="F33" s="993">
        <v>45671</v>
      </c>
      <c r="G33" s="172"/>
    </row>
    <row r="34" spans="1:7" s="301" customFormat="1" ht="15" hidden="1">
      <c r="A34" s="1009"/>
      <c r="B34" s="1010"/>
      <c r="C34" s="1011">
        <f t="shared" ref="C34" si="6">C33+7</f>
        <v>45667</v>
      </c>
      <c r="D34" s="1011">
        <f t="shared" ref="D34:D35" si="7">C34+7</f>
        <v>45674</v>
      </c>
      <c r="E34" s="1011">
        <f t="shared" ref="E34:E35" si="8">C34+10</f>
        <v>45677</v>
      </c>
      <c r="F34" s="1012">
        <f>C34+11</f>
        <v>45678</v>
      </c>
      <c r="G34" s="300"/>
    </row>
    <row r="35" spans="1:7" ht="15" hidden="1" thickBot="1">
      <c r="A35" s="722" t="s">
        <v>408</v>
      </c>
      <c r="B35" s="723" t="s">
        <v>407</v>
      </c>
      <c r="C35" s="855"/>
      <c r="D35" s="724">
        <f t="shared" si="7"/>
        <v>7</v>
      </c>
      <c r="E35" s="724">
        <f t="shared" si="8"/>
        <v>10</v>
      </c>
      <c r="F35" s="725">
        <f>C35+11</f>
        <v>11</v>
      </c>
    </row>
    <row r="36" spans="1:7">
      <c r="A36" s="620"/>
      <c r="B36" s="621"/>
      <c r="C36" s="622"/>
      <c r="D36" s="622"/>
      <c r="E36" s="622"/>
      <c r="F36" s="622"/>
    </row>
    <row r="37" spans="1:7" ht="18.75" customHeight="1">
      <c r="A37" s="253" t="s">
        <v>228</v>
      </c>
    </row>
    <row r="38" spans="1:7" ht="15.75" customHeight="1">
      <c r="A38" s="9" t="s">
        <v>400</v>
      </c>
    </row>
    <row r="39" spans="1:7" ht="15.75" customHeight="1">
      <c r="A39" s="9" t="s">
        <v>433</v>
      </c>
    </row>
    <row r="40" spans="1:7" ht="17.25" customHeight="1">
      <c r="A40" s="9" t="s">
        <v>401</v>
      </c>
    </row>
    <row r="41" spans="1:7" ht="15.75" customHeight="1"/>
    <row r="43" spans="1:7" ht="15" thickBot="1"/>
    <row r="44" spans="1:7">
      <c r="A44" s="1276" t="s">
        <v>483</v>
      </c>
      <c r="B44" s="1278" t="s">
        <v>33</v>
      </c>
      <c r="C44" s="1278" t="s">
        <v>457</v>
      </c>
      <c r="D44" s="627" t="s">
        <v>13</v>
      </c>
      <c r="E44" s="627" t="s">
        <v>83</v>
      </c>
      <c r="F44" s="628" t="s">
        <v>84</v>
      </c>
    </row>
    <row r="45" spans="1:7">
      <c r="A45" s="1277"/>
      <c r="B45" s="1279"/>
      <c r="C45" s="1279"/>
      <c r="D45" s="623" t="s">
        <v>451</v>
      </c>
      <c r="E45" s="623" t="s">
        <v>452</v>
      </c>
      <c r="F45" s="629" t="s">
        <v>134</v>
      </c>
    </row>
    <row r="46" spans="1:7">
      <c r="A46" s="1277"/>
      <c r="B46" s="1279"/>
      <c r="C46" s="1279"/>
      <c r="D46" s="623" t="s">
        <v>117</v>
      </c>
      <c r="E46" s="623" t="s">
        <v>414</v>
      </c>
      <c r="F46" s="629" t="s">
        <v>213</v>
      </c>
    </row>
    <row r="47" spans="1:7">
      <c r="A47" s="630" t="s">
        <v>453</v>
      </c>
      <c r="B47" s="624" t="s">
        <v>700</v>
      </c>
      <c r="C47" s="626">
        <v>45623</v>
      </c>
      <c r="D47" s="626">
        <f>C47+7</f>
        <v>45630</v>
      </c>
      <c r="E47" s="626">
        <f>C47+8</f>
        <v>45631</v>
      </c>
      <c r="F47" s="632">
        <f>C47+9</f>
        <v>45632</v>
      </c>
    </row>
    <row r="48" spans="1:7">
      <c r="A48" s="630" t="s">
        <v>450</v>
      </c>
      <c r="B48" s="624" t="s">
        <v>639</v>
      </c>
      <c r="C48" s="626">
        <v>45630</v>
      </c>
      <c r="D48" s="626">
        <v>45637</v>
      </c>
      <c r="E48" s="626">
        <v>45638</v>
      </c>
      <c r="F48" s="632">
        <v>45639</v>
      </c>
    </row>
    <row r="49" spans="1:7">
      <c r="A49" s="721" t="s">
        <v>643</v>
      </c>
      <c r="B49" s="624" t="s">
        <v>730</v>
      </c>
      <c r="C49" s="626">
        <v>45637</v>
      </c>
      <c r="D49" s="626">
        <v>45644</v>
      </c>
      <c r="E49" s="626">
        <v>45645</v>
      </c>
      <c r="F49" s="632">
        <v>45646</v>
      </c>
    </row>
    <row r="50" spans="1:7">
      <c r="A50" s="630" t="s">
        <v>461</v>
      </c>
      <c r="B50" s="624" t="s">
        <v>745</v>
      </c>
      <c r="C50" s="626">
        <v>45644</v>
      </c>
      <c r="D50" s="626">
        <v>45651</v>
      </c>
      <c r="E50" s="626">
        <v>45652</v>
      </c>
      <c r="F50" s="632">
        <v>45653</v>
      </c>
    </row>
    <row r="51" spans="1:7">
      <c r="A51" s="630" t="s">
        <v>453</v>
      </c>
      <c r="B51" s="624" t="s">
        <v>733</v>
      </c>
      <c r="C51" s="626">
        <v>45651</v>
      </c>
      <c r="D51" s="626">
        <v>45658</v>
      </c>
      <c r="E51" s="626">
        <v>45659</v>
      </c>
      <c r="F51" s="632">
        <v>45660</v>
      </c>
    </row>
    <row r="52" spans="1:7" ht="15" thickBot="1">
      <c r="A52" s="991" t="s">
        <v>450</v>
      </c>
      <c r="B52" s="1003" t="s">
        <v>745</v>
      </c>
      <c r="C52" s="992">
        <v>45658</v>
      </c>
      <c r="D52" s="992">
        <v>45665</v>
      </c>
      <c r="E52" s="992">
        <v>45666</v>
      </c>
      <c r="F52" s="993">
        <v>45667</v>
      </c>
    </row>
    <row r="54" spans="1:7" ht="15">
      <c r="A54" s="253" t="s">
        <v>228</v>
      </c>
    </row>
    <row r="55" spans="1:7">
      <c r="A55" s="9" t="s">
        <v>454</v>
      </c>
    </row>
    <row r="56" spans="1:7">
      <c r="A56" s="9" t="s">
        <v>455</v>
      </c>
    </row>
    <row r="57" spans="1:7">
      <c r="A57" s="9" t="s">
        <v>456</v>
      </c>
    </row>
    <row r="60" spans="1:7" ht="15" thickBot="1"/>
    <row r="61" spans="1:7" ht="14.25" customHeight="1">
      <c r="A61" s="1283" t="s">
        <v>604</v>
      </c>
      <c r="B61" s="1286" t="s">
        <v>33</v>
      </c>
      <c r="C61" s="1286" t="s">
        <v>457</v>
      </c>
      <c r="D61" s="1019" t="s">
        <v>113</v>
      </c>
      <c r="E61" s="1019" t="s">
        <v>7</v>
      </c>
      <c r="F61" s="1019" t="s">
        <v>26</v>
      </c>
      <c r="G61" s="1020" t="s">
        <v>22</v>
      </c>
    </row>
    <row r="62" spans="1:7">
      <c r="A62" s="1284"/>
      <c r="B62" s="1287"/>
      <c r="C62" s="1287"/>
      <c r="D62" s="1015" t="s">
        <v>596</v>
      </c>
      <c r="E62" s="1015" t="s">
        <v>597</v>
      </c>
      <c r="F62" s="1015" t="s">
        <v>598</v>
      </c>
      <c r="G62" s="1021" t="s">
        <v>596</v>
      </c>
    </row>
    <row r="63" spans="1:7">
      <c r="A63" s="1285"/>
      <c r="B63" s="1288"/>
      <c r="C63" s="1288"/>
      <c r="D63" s="1015" t="s">
        <v>599</v>
      </c>
      <c r="E63" s="1015" t="s">
        <v>414</v>
      </c>
      <c r="F63" s="1015" t="s">
        <v>213</v>
      </c>
      <c r="G63" s="1021" t="s">
        <v>124</v>
      </c>
    </row>
    <row r="64" spans="1:7">
      <c r="A64" s="1022" t="s">
        <v>602</v>
      </c>
      <c r="B64" s="1016" t="s">
        <v>640</v>
      </c>
      <c r="C64" s="1017">
        <v>45630</v>
      </c>
      <c r="D64" s="1018">
        <v>45633</v>
      </c>
      <c r="E64" s="1018">
        <v>45638</v>
      </c>
      <c r="F64" s="1018">
        <v>45639</v>
      </c>
      <c r="G64" s="1023">
        <v>45640</v>
      </c>
    </row>
    <row r="65" spans="1:7">
      <c r="A65" s="1022" t="s">
        <v>603</v>
      </c>
      <c r="B65" s="1016" t="s">
        <v>678</v>
      </c>
      <c r="C65" s="1017">
        <v>45637</v>
      </c>
      <c r="D65" s="1018">
        <v>45640</v>
      </c>
      <c r="E65" s="1018">
        <v>45645</v>
      </c>
      <c r="F65" s="1018">
        <v>45646</v>
      </c>
      <c r="G65" s="1023">
        <v>45647</v>
      </c>
    </row>
    <row r="66" spans="1:7">
      <c r="A66" s="1022" t="s">
        <v>600</v>
      </c>
      <c r="B66" s="1016" t="s">
        <v>735</v>
      </c>
      <c r="C66" s="1017">
        <v>45644</v>
      </c>
      <c r="D66" s="1018">
        <v>45647</v>
      </c>
      <c r="E66" s="1018">
        <v>45652</v>
      </c>
      <c r="F66" s="1018">
        <v>45653</v>
      </c>
      <c r="G66" s="1023">
        <v>45654</v>
      </c>
    </row>
    <row r="67" spans="1:7">
      <c r="A67" s="1022" t="s">
        <v>601</v>
      </c>
      <c r="B67" s="1016" t="s">
        <v>815</v>
      </c>
      <c r="C67" s="1017">
        <v>45651</v>
      </c>
      <c r="D67" s="1018">
        <v>45654</v>
      </c>
      <c r="E67" s="1018">
        <v>45659</v>
      </c>
      <c r="F67" s="1018">
        <v>45660</v>
      </c>
      <c r="G67" s="1023">
        <v>45661</v>
      </c>
    </row>
    <row r="68" spans="1:7">
      <c r="A68" s="1022" t="s">
        <v>602</v>
      </c>
      <c r="B68" s="1016" t="s">
        <v>812</v>
      </c>
      <c r="C68" s="1017">
        <v>45658</v>
      </c>
      <c r="D68" s="1018">
        <v>45661</v>
      </c>
      <c r="E68" s="1018">
        <v>45666</v>
      </c>
      <c r="F68" s="1018">
        <v>45667</v>
      </c>
      <c r="G68" s="1023">
        <v>45668</v>
      </c>
    </row>
    <row r="69" spans="1:7" ht="15" thickBot="1">
      <c r="A69" s="1024" t="s">
        <v>603</v>
      </c>
      <c r="B69" s="1025" t="s">
        <v>812</v>
      </c>
      <c r="C69" s="1026">
        <v>45665</v>
      </c>
      <c r="D69" s="1027">
        <v>45668</v>
      </c>
      <c r="E69" s="1027">
        <v>45673</v>
      </c>
      <c r="F69" s="1027">
        <v>45674</v>
      </c>
      <c r="G69" s="1028">
        <v>45675</v>
      </c>
    </row>
    <row r="71" spans="1:7" ht="15">
      <c r="A71" s="253" t="s">
        <v>228</v>
      </c>
    </row>
    <row r="72" spans="1:7">
      <c r="A72" s="9" t="s">
        <v>605</v>
      </c>
    </row>
    <row r="73" spans="1:7">
      <c r="A73" s="9" t="s">
        <v>606</v>
      </c>
    </row>
    <row r="75" spans="1:7">
      <c r="A75" s="163" t="s">
        <v>176</v>
      </c>
    </row>
  </sheetData>
  <mergeCells count="16">
    <mergeCell ref="A61:A63"/>
    <mergeCell ref="B61:B63"/>
    <mergeCell ref="C61:C63"/>
    <mergeCell ref="A44:A46"/>
    <mergeCell ref="B44:B46"/>
    <mergeCell ref="C44:C46"/>
    <mergeCell ref="A25:A27"/>
    <mergeCell ref="C25:C27"/>
    <mergeCell ref="C8:C10"/>
    <mergeCell ref="B25:B27"/>
    <mergeCell ref="B8:B10"/>
    <mergeCell ref="A1:I1"/>
    <mergeCell ref="A2:I2"/>
    <mergeCell ref="A3:I3"/>
    <mergeCell ref="A4:I4"/>
    <mergeCell ref="A8:A10"/>
  </mergeCells>
  <phoneticPr fontId="20" type="noConversion"/>
  <hyperlinks>
    <hyperlink ref="A6" location="INDEX!A1" display="BACK TO INDEX" xr:uid="{00000000-0004-0000-0F00-000000000000}"/>
  </hyperlinks>
  <pageMargins left="0.5" right="0.5" top="0.49" bottom="1" header="0.5" footer="0.5"/>
  <pageSetup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70C0"/>
  </sheetPr>
  <dimension ref="A1:HM210"/>
  <sheetViews>
    <sheetView zoomScaleNormal="100" workbookViewId="0">
      <selection activeCell="A57" sqref="A57"/>
    </sheetView>
  </sheetViews>
  <sheetFormatPr defaultRowHeight="14.25"/>
  <cols>
    <col min="1" max="1" width="24.28515625" customWidth="1"/>
    <col min="2" max="2" width="17" customWidth="1"/>
    <col min="3" max="4" width="11.5703125" customWidth="1"/>
    <col min="5" max="5" width="12.42578125" customWidth="1"/>
    <col min="6" max="6" width="11.5703125" customWidth="1"/>
    <col min="7" max="7" width="11.28515625" customWidth="1"/>
    <col min="8" max="8" width="14.140625" customWidth="1"/>
    <col min="9" max="9" width="14.5703125" customWidth="1"/>
    <col min="10" max="10" width="19.85546875" customWidth="1"/>
    <col min="11" max="11" width="12.28515625" customWidth="1"/>
    <col min="12" max="12" width="11" customWidth="1"/>
    <col min="13" max="13" width="13.85546875" customWidth="1"/>
    <col min="15" max="15" width="18.85546875" customWidth="1"/>
    <col min="17" max="17" width="12.42578125" customWidth="1"/>
    <col min="18" max="18" width="13" customWidth="1"/>
    <col min="20" max="20" width="17.7109375" customWidth="1"/>
    <col min="22" max="23" width="13.42578125" customWidth="1"/>
  </cols>
  <sheetData>
    <row r="1" spans="1:23" s="6" customFormat="1" ht="26.25">
      <c r="A1" s="1143" t="s">
        <v>163</v>
      </c>
      <c r="B1" s="1143"/>
      <c r="C1" s="1143"/>
      <c r="D1" s="1143"/>
      <c r="E1" s="1143"/>
      <c r="F1" s="1143"/>
      <c r="G1" s="1143"/>
      <c r="H1" s="281"/>
      <c r="I1" s="281"/>
    </row>
    <row r="2" spans="1:23" s="7" customFormat="1" ht="18.75">
      <c r="A2" s="1144" t="s">
        <v>167</v>
      </c>
      <c r="B2" s="1144"/>
      <c r="C2" s="1144"/>
      <c r="D2" s="1144"/>
      <c r="E2" s="1144"/>
      <c r="F2" s="1144"/>
      <c r="G2" s="1144"/>
      <c r="H2" s="282"/>
      <c r="I2" s="282"/>
    </row>
    <row r="3" spans="1:23" s="7" customFormat="1" ht="19.5" thickBot="1">
      <c r="A3" s="1145" t="s">
        <v>168</v>
      </c>
      <c r="B3" s="1145"/>
      <c r="C3" s="1145"/>
      <c r="D3" s="1145"/>
      <c r="E3" s="1145"/>
      <c r="F3" s="1145"/>
      <c r="G3" s="1145"/>
      <c r="H3" s="285"/>
      <c r="I3" s="282"/>
    </row>
    <row r="4" spans="1:23" s="48" customFormat="1" ht="24.75" customHeight="1" thickTop="1">
      <c r="A4" s="1142" t="s">
        <v>20</v>
      </c>
      <c r="B4" s="1142"/>
      <c r="C4" s="1142"/>
      <c r="D4" s="1142"/>
      <c r="E4" s="1142"/>
      <c r="F4" s="1142"/>
      <c r="G4" s="1142"/>
      <c r="H4" s="284"/>
      <c r="I4" s="204"/>
    </row>
    <row r="5" spans="1:23" s="48" customFormat="1" ht="24.75" customHeight="1">
      <c r="A5" s="188" t="s">
        <v>91</v>
      </c>
      <c r="B5" s="49"/>
      <c r="C5" s="49"/>
      <c r="D5" s="49"/>
      <c r="E5" s="49"/>
      <c r="F5" s="319" t="s">
        <v>47</v>
      </c>
      <c r="G5" s="320">
        <f ca="1">TODAY()</f>
        <v>45621</v>
      </c>
    </row>
    <row r="6" spans="1:23" s="154" customFormat="1" ht="15" customHeight="1" thickBot="1">
      <c r="I6" s="153"/>
      <c r="J6" s="152"/>
    </row>
    <row r="7" spans="1:23" s="133" customFormat="1" ht="19.5" customHeight="1">
      <c r="A7" s="1294" t="s">
        <v>236</v>
      </c>
      <c r="B7" s="1295"/>
      <c r="C7" s="1295"/>
      <c r="D7" s="1296"/>
      <c r="E7" s="48"/>
      <c r="F7" s="48"/>
      <c r="G7" s="48"/>
      <c r="H7" s="48"/>
      <c r="I7" s="48"/>
      <c r="J7" s="136"/>
    </row>
    <row r="8" spans="1:23" s="133" customFormat="1" ht="19.5" customHeight="1">
      <c r="A8" s="1290" t="s">
        <v>49</v>
      </c>
      <c r="B8" s="1292" t="s">
        <v>2</v>
      </c>
      <c r="C8" s="583" t="s">
        <v>3</v>
      </c>
      <c r="D8" s="584" t="s">
        <v>118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3" s="133" customFormat="1" ht="17.25" customHeight="1">
      <c r="A9" s="1290"/>
      <c r="B9" s="1292"/>
      <c r="C9" s="583" t="s">
        <v>29</v>
      </c>
      <c r="D9" s="584" t="s">
        <v>25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48"/>
    </row>
    <row r="10" spans="1:23" s="258" customFormat="1" ht="15" customHeight="1">
      <c r="A10" s="278" t="s">
        <v>506</v>
      </c>
      <c r="B10" s="293" t="s">
        <v>614</v>
      </c>
      <c r="C10" s="294">
        <v>45536</v>
      </c>
      <c r="D10" s="295">
        <f>C10+8</f>
        <v>45544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260"/>
    </row>
    <row r="11" spans="1:23" s="258" customFormat="1" ht="15" customHeight="1">
      <c r="A11" s="278" t="s">
        <v>470</v>
      </c>
      <c r="B11" s="293" t="s">
        <v>616</v>
      </c>
      <c r="C11" s="294">
        <v>45536</v>
      </c>
      <c r="D11" s="295">
        <f>C11+8</f>
        <v>45544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133"/>
    </row>
    <row r="12" spans="1:23" s="258" customFormat="1" ht="15" customHeight="1">
      <c r="A12" s="278" t="s">
        <v>437</v>
      </c>
      <c r="B12" s="293" t="s">
        <v>579</v>
      </c>
      <c r="C12" s="294">
        <v>45539</v>
      </c>
      <c r="D12" s="295">
        <f t="shared" ref="D12:D38" si="0">C12+8</f>
        <v>45547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309"/>
    </row>
    <row r="13" spans="1:23" s="258" customFormat="1" ht="15" customHeight="1">
      <c r="A13" s="278" t="s">
        <v>435</v>
      </c>
      <c r="B13" s="293" t="s">
        <v>520</v>
      </c>
      <c r="C13" s="294">
        <v>45539</v>
      </c>
      <c r="D13" s="295">
        <f t="shared" si="0"/>
        <v>45547</v>
      </c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260"/>
    </row>
    <row r="14" spans="1:23" s="258" customFormat="1" ht="15" customHeight="1">
      <c r="A14" s="278" t="s">
        <v>436</v>
      </c>
      <c r="B14" s="293" t="s">
        <v>613</v>
      </c>
      <c r="C14" s="294">
        <v>45540</v>
      </c>
      <c r="D14" s="295">
        <f t="shared" si="0"/>
        <v>45548</v>
      </c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133"/>
    </row>
    <row r="15" spans="1:23" s="258" customFormat="1" ht="15" customHeight="1">
      <c r="A15" s="278" t="s">
        <v>588</v>
      </c>
      <c r="B15" s="293" t="s">
        <v>630</v>
      </c>
      <c r="C15" s="294">
        <v>45540</v>
      </c>
      <c r="D15" s="295">
        <f t="shared" si="0"/>
        <v>45548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260"/>
    </row>
    <row r="16" spans="1:23" s="258" customFormat="1" ht="15" customHeight="1">
      <c r="A16" s="278" t="s">
        <v>476</v>
      </c>
      <c r="B16" s="293" t="s">
        <v>582</v>
      </c>
      <c r="C16" s="294">
        <v>45541</v>
      </c>
      <c r="D16" s="295">
        <f t="shared" si="0"/>
        <v>45549</v>
      </c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133"/>
    </row>
    <row r="17" spans="1:21" s="258" customFormat="1" ht="15" customHeight="1">
      <c r="A17" s="278" t="s">
        <v>427</v>
      </c>
      <c r="B17" s="293" t="s">
        <v>613</v>
      </c>
      <c r="C17" s="294">
        <v>45544</v>
      </c>
      <c r="D17" s="295">
        <f t="shared" si="0"/>
        <v>45552</v>
      </c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133"/>
    </row>
    <row r="18" spans="1:21" s="258" customFormat="1" ht="15" customHeight="1">
      <c r="A18" s="278" t="s">
        <v>507</v>
      </c>
      <c r="B18" s="293" t="s">
        <v>579</v>
      </c>
      <c r="C18" s="294">
        <v>45545</v>
      </c>
      <c r="D18" s="295">
        <f t="shared" si="0"/>
        <v>45553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133"/>
    </row>
    <row r="19" spans="1:21" s="258" customFormat="1" ht="15" customHeight="1">
      <c r="A19" s="278" t="s">
        <v>447</v>
      </c>
      <c r="B19" s="293" t="s">
        <v>613</v>
      </c>
      <c r="C19" s="294">
        <v>45546</v>
      </c>
      <c r="D19" s="295">
        <f t="shared" si="0"/>
        <v>45554</v>
      </c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133"/>
    </row>
    <row r="20" spans="1:21" s="258" customFormat="1" ht="15" customHeight="1">
      <c r="A20" s="278" t="s">
        <v>443</v>
      </c>
      <c r="B20" s="293" t="s">
        <v>582</v>
      </c>
      <c r="C20" s="294">
        <v>45547</v>
      </c>
      <c r="D20" s="295">
        <f t="shared" si="0"/>
        <v>45555</v>
      </c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133"/>
    </row>
    <row r="21" spans="1:21" s="258" customFormat="1" ht="15" customHeight="1">
      <c r="A21" s="278" t="s">
        <v>249</v>
      </c>
      <c r="B21" s="293" t="s">
        <v>524</v>
      </c>
      <c r="C21" s="294">
        <v>45548</v>
      </c>
      <c r="D21" s="295">
        <f t="shared" si="0"/>
        <v>45556</v>
      </c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133"/>
    </row>
    <row r="22" spans="1:21" s="258" customFormat="1" ht="15" customHeight="1">
      <c r="A22" s="278" t="s">
        <v>503</v>
      </c>
      <c r="B22" s="293" t="s">
        <v>631</v>
      </c>
      <c r="C22" s="294">
        <v>45550</v>
      </c>
      <c r="D22" s="295">
        <f t="shared" si="0"/>
        <v>45558</v>
      </c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133"/>
    </row>
    <row r="23" spans="1:21" s="258" customFormat="1" ht="15" customHeight="1">
      <c r="A23" s="278" t="s">
        <v>504</v>
      </c>
      <c r="B23" s="293" t="s">
        <v>632</v>
      </c>
      <c r="C23" s="294">
        <v>45550</v>
      </c>
      <c r="D23" s="295">
        <f t="shared" si="0"/>
        <v>45558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133"/>
    </row>
    <row r="24" spans="1:21" s="258" customFormat="1" ht="15" customHeight="1">
      <c r="A24" s="278" t="s">
        <v>460</v>
      </c>
      <c r="B24" s="293" t="s">
        <v>633</v>
      </c>
      <c r="C24" s="294">
        <v>45551</v>
      </c>
      <c r="D24" s="295">
        <f t="shared" si="0"/>
        <v>45559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133"/>
    </row>
    <row r="25" spans="1:21" s="258" customFormat="1" ht="15" customHeight="1">
      <c r="A25" s="278" t="s">
        <v>475</v>
      </c>
      <c r="B25" s="293" t="s">
        <v>579</v>
      </c>
      <c r="C25" s="294">
        <v>45553</v>
      </c>
      <c r="D25" s="295">
        <f t="shared" si="0"/>
        <v>45561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133"/>
    </row>
    <row r="26" spans="1:21" s="258" customFormat="1" ht="15" customHeight="1">
      <c r="A26" s="278" t="s">
        <v>589</v>
      </c>
      <c r="B26" s="293" t="s">
        <v>634</v>
      </c>
      <c r="C26" s="294">
        <v>45553</v>
      </c>
      <c r="D26" s="295">
        <f t="shared" si="0"/>
        <v>45561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133"/>
    </row>
    <row r="27" spans="1:21" s="258" customFormat="1" ht="15" customHeight="1">
      <c r="A27" s="278" t="s">
        <v>418</v>
      </c>
      <c r="B27" s="293" t="s">
        <v>633</v>
      </c>
      <c r="C27" s="251">
        <v>45554</v>
      </c>
      <c r="D27" s="295">
        <f t="shared" si="0"/>
        <v>45562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133"/>
    </row>
    <row r="28" spans="1:21" s="258" customFormat="1" ht="15" customHeight="1">
      <c r="A28" s="278" t="s">
        <v>482</v>
      </c>
      <c r="B28" s="293" t="s">
        <v>633</v>
      </c>
      <c r="C28" s="251">
        <v>45554</v>
      </c>
      <c r="D28" s="295">
        <f t="shared" si="0"/>
        <v>45562</v>
      </c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133"/>
    </row>
    <row r="29" spans="1:21" s="258" customFormat="1" ht="15" customHeight="1">
      <c r="A29" s="278" t="s">
        <v>505</v>
      </c>
      <c r="B29" s="293" t="s">
        <v>580</v>
      </c>
      <c r="C29" s="251">
        <v>45557</v>
      </c>
      <c r="D29" s="295">
        <f t="shared" si="0"/>
        <v>45565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133"/>
    </row>
    <row r="30" spans="1:21" s="258" customFormat="1" ht="15" customHeight="1">
      <c r="A30" s="278" t="s">
        <v>506</v>
      </c>
      <c r="B30" s="293" t="s">
        <v>635</v>
      </c>
      <c r="C30" s="251">
        <v>45557</v>
      </c>
      <c r="D30" s="295">
        <f t="shared" si="0"/>
        <v>45565</v>
      </c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133"/>
    </row>
    <row r="31" spans="1:21" s="258" customFormat="1" ht="15" customHeight="1">
      <c r="A31" s="278" t="s">
        <v>444</v>
      </c>
      <c r="B31" s="293" t="s">
        <v>633</v>
      </c>
      <c r="C31" s="251">
        <v>45557</v>
      </c>
      <c r="D31" s="298">
        <f t="shared" si="0"/>
        <v>45565</v>
      </c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133"/>
    </row>
    <row r="32" spans="1:21" s="258" customFormat="1" ht="15" customHeight="1">
      <c r="A32" s="278" t="s">
        <v>470</v>
      </c>
      <c r="B32" s="293" t="s">
        <v>636</v>
      </c>
      <c r="C32" s="251">
        <v>45557</v>
      </c>
      <c r="D32" s="298">
        <f t="shared" si="0"/>
        <v>45565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133"/>
    </row>
    <row r="33" spans="1:23" s="258" customFormat="1" ht="15" customHeight="1">
      <c r="A33" s="278" t="s">
        <v>435</v>
      </c>
      <c r="B33" s="293" t="s">
        <v>524</v>
      </c>
      <c r="C33" s="251">
        <v>45560</v>
      </c>
      <c r="D33" s="298">
        <f t="shared" si="0"/>
        <v>45568</v>
      </c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133"/>
    </row>
    <row r="34" spans="1:23" s="258" customFormat="1" ht="15" customHeight="1">
      <c r="A34" s="278" t="s">
        <v>476</v>
      </c>
      <c r="B34" s="293" t="s">
        <v>613</v>
      </c>
      <c r="C34" s="251">
        <v>45561</v>
      </c>
      <c r="D34" s="298">
        <f t="shared" si="0"/>
        <v>45569</v>
      </c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133"/>
    </row>
    <row r="35" spans="1:23" s="258" customFormat="1" ht="15" customHeight="1">
      <c r="A35" s="278" t="s">
        <v>436</v>
      </c>
      <c r="B35" s="293" t="s">
        <v>633</v>
      </c>
      <c r="C35" s="251">
        <v>45562</v>
      </c>
      <c r="D35" s="298">
        <f t="shared" si="0"/>
        <v>45570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133"/>
    </row>
    <row r="36" spans="1:23" s="258" customFormat="1" ht="15" customHeight="1">
      <c r="A36" s="278" t="s">
        <v>612</v>
      </c>
      <c r="B36" s="293" t="s">
        <v>637</v>
      </c>
      <c r="C36" s="251">
        <v>45562</v>
      </c>
      <c r="D36" s="298">
        <f t="shared" si="0"/>
        <v>45570</v>
      </c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133"/>
    </row>
    <row r="37" spans="1:23" s="258" customFormat="1" ht="15" customHeight="1">
      <c r="A37" s="278" t="s">
        <v>615</v>
      </c>
      <c r="B37" s="293" t="s">
        <v>581</v>
      </c>
      <c r="C37" s="251">
        <v>45564</v>
      </c>
      <c r="D37" s="298">
        <f t="shared" si="0"/>
        <v>45572</v>
      </c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133"/>
    </row>
    <row r="38" spans="1:23" s="258" customFormat="1" ht="15" customHeight="1">
      <c r="A38" s="278" t="s">
        <v>427</v>
      </c>
      <c r="B38" s="293" t="s">
        <v>633</v>
      </c>
      <c r="C38" s="251">
        <v>45564</v>
      </c>
      <c r="D38" s="298">
        <f t="shared" si="0"/>
        <v>45572</v>
      </c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133"/>
    </row>
    <row r="39" spans="1:23" s="258" customFormat="1" ht="15" customHeight="1">
      <c r="A39" s="278"/>
      <c r="B39" s="293"/>
      <c r="C39" s="251"/>
      <c r="D39" s="29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133"/>
    </row>
    <row r="40" spans="1:23" s="258" customFormat="1" ht="15" customHeight="1">
      <c r="A40" s="278"/>
      <c r="B40" s="293"/>
      <c r="C40" s="251"/>
      <c r="D40" s="29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133"/>
    </row>
    <row r="41" spans="1:23" s="258" customFormat="1" ht="15" customHeight="1" thickBot="1">
      <c r="A41" s="263"/>
      <c r="B41" s="910"/>
      <c r="C41" s="250"/>
      <c r="D41" s="297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133"/>
    </row>
    <row r="42" spans="1:23" s="258" customFormat="1" ht="15" customHeight="1">
      <c r="A42" s="48"/>
      <c r="B42" s="48"/>
      <c r="C42" s="48"/>
      <c r="D42" s="48"/>
      <c r="E42" s="48"/>
      <c r="F42" s="48"/>
      <c r="G42" s="48"/>
      <c r="H42" s="48"/>
      <c r="I42" s="48"/>
      <c r="J42" s="133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</row>
    <row r="43" spans="1:23" s="143" customFormat="1" ht="15" customHeight="1" thickBot="1">
      <c r="A43" s="48"/>
      <c r="B43" s="48"/>
      <c r="C43" s="48"/>
      <c r="D43" s="48"/>
      <c r="E43" s="48"/>
      <c r="J43" s="48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</row>
    <row r="44" spans="1:23" s="143" customFormat="1" ht="15" customHeight="1">
      <c r="A44" s="1289" t="s">
        <v>49</v>
      </c>
      <c r="B44" s="1291" t="s">
        <v>2</v>
      </c>
      <c r="C44" s="913" t="s">
        <v>29</v>
      </c>
      <c r="D44" s="1291" t="s">
        <v>25</v>
      </c>
      <c r="E44" s="1291"/>
      <c r="F44" s="1297"/>
      <c r="N44" s="133"/>
    </row>
    <row r="45" spans="1:23" s="143" customFormat="1" ht="15" customHeight="1" thickBot="1">
      <c r="A45" s="1293"/>
      <c r="B45" s="1298"/>
      <c r="C45" s="914" t="s">
        <v>118</v>
      </c>
      <c r="D45" s="914" t="s">
        <v>7</v>
      </c>
      <c r="E45" s="914" t="s">
        <v>142</v>
      </c>
      <c r="F45" s="901" t="s">
        <v>22</v>
      </c>
      <c r="N45" s="133"/>
    </row>
    <row r="46" spans="1:23" s="143" customFormat="1" ht="15" customHeight="1">
      <c r="A46" s="854" t="s">
        <v>449</v>
      </c>
      <c r="B46" s="898" t="s">
        <v>508</v>
      </c>
      <c r="C46" s="899">
        <v>45385</v>
      </c>
      <c r="D46" s="899">
        <f>C46+2</f>
        <v>45387</v>
      </c>
      <c r="E46" s="899" t="s">
        <v>11</v>
      </c>
      <c r="F46" s="900">
        <f>D46+1</f>
        <v>45388</v>
      </c>
      <c r="N46" s="133"/>
    </row>
    <row r="47" spans="1:23" s="143" customFormat="1" ht="15" customHeight="1">
      <c r="A47" s="854" t="s">
        <v>241</v>
      </c>
      <c r="B47" s="898" t="s">
        <v>509</v>
      </c>
      <c r="C47" s="294">
        <v>45385</v>
      </c>
      <c r="D47" s="294">
        <f>C47+2</f>
        <v>45387</v>
      </c>
      <c r="E47" s="294" t="s">
        <v>11</v>
      </c>
      <c r="F47" s="295">
        <f t="shared" ref="F47:F58" si="1">D47+1</f>
        <v>45388</v>
      </c>
      <c r="N47" s="133"/>
    </row>
    <row r="48" spans="1:23" s="143" customFormat="1" ht="15" customHeight="1">
      <c r="A48" s="854" t="s">
        <v>510</v>
      </c>
      <c r="B48" s="898" t="s">
        <v>511</v>
      </c>
      <c r="C48" s="294">
        <v>45388</v>
      </c>
      <c r="D48" s="294">
        <f>C48+2</f>
        <v>45390</v>
      </c>
      <c r="E48" s="294" t="s">
        <v>11</v>
      </c>
      <c r="F48" s="295">
        <f t="shared" si="1"/>
        <v>45391</v>
      </c>
      <c r="N48" s="133"/>
    </row>
    <row r="49" spans="1:18" s="143" customFormat="1" ht="15" customHeight="1">
      <c r="A49" s="854" t="s">
        <v>471</v>
      </c>
      <c r="B49" s="898" t="s">
        <v>512</v>
      </c>
      <c r="C49" s="294">
        <v>45390</v>
      </c>
      <c r="D49" s="294">
        <f t="shared" ref="D49:D61" si="2">C49+2</f>
        <v>45392</v>
      </c>
      <c r="E49" s="294" t="s">
        <v>11</v>
      </c>
      <c r="F49" s="295">
        <f>D49+2</f>
        <v>45394</v>
      </c>
      <c r="M49" s="133"/>
      <c r="N49" s="133"/>
      <c r="R49" s="133"/>
    </row>
    <row r="50" spans="1:18" s="143" customFormat="1" ht="15" customHeight="1">
      <c r="A50" s="854" t="s">
        <v>449</v>
      </c>
      <c r="B50" s="898" t="s">
        <v>513</v>
      </c>
      <c r="C50" s="294">
        <v>45392</v>
      </c>
      <c r="D50" s="294">
        <f t="shared" si="2"/>
        <v>45394</v>
      </c>
      <c r="E50" s="294" t="s">
        <v>11</v>
      </c>
      <c r="F50" s="295">
        <f t="shared" si="1"/>
        <v>45395</v>
      </c>
      <c r="I50" s="133"/>
      <c r="M50" s="133"/>
      <c r="N50" s="133"/>
      <c r="R50" s="133"/>
    </row>
    <row r="51" spans="1:18" s="143" customFormat="1" ht="15" customHeight="1">
      <c r="A51" s="854" t="s">
        <v>241</v>
      </c>
      <c r="B51" s="898" t="s">
        <v>514</v>
      </c>
      <c r="C51" s="294">
        <v>45392</v>
      </c>
      <c r="D51" s="294">
        <f>C51+3</f>
        <v>45395</v>
      </c>
      <c r="E51" s="294" t="s">
        <v>11</v>
      </c>
      <c r="F51" s="295">
        <f>D51+1</f>
        <v>45396</v>
      </c>
      <c r="I51" s="133"/>
      <c r="M51" s="133"/>
      <c r="N51" s="133"/>
      <c r="R51" s="133"/>
    </row>
    <row r="52" spans="1:18" s="143" customFormat="1" ht="15" customHeight="1">
      <c r="A52" s="854" t="s">
        <v>510</v>
      </c>
      <c r="B52" s="898" t="s">
        <v>515</v>
      </c>
      <c r="C52" s="294">
        <v>45395</v>
      </c>
      <c r="D52" s="294">
        <f t="shared" si="2"/>
        <v>45397</v>
      </c>
      <c r="E52" s="294" t="s">
        <v>11</v>
      </c>
      <c r="F52" s="295">
        <f>D52+2</f>
        <v>45399</v>
      </c>
      <c r="I52" s="133"/>
      <c r="M52" s="133"/>
      <c r="N52" s="133"/>
      <c r="R52" s="133"/>
    </row>
    <row r="53" spans="1:18" s="143" customFormat="1" ht="15" customHeight="1">
      <c r="A53" s="854" t="s">
        <v>516</v>
      </c>
      <c r="B53" s="898" t="s">
        <v>517</v>
      </c>
      <c r="C53" s="294">
        <v>45396</v>
      </c>
      <c r="D53" s="294">
        <f t="shared" si="2"/>
        <v>45398</v>
      </c>
      <c r="E53" s="294" t="s">
        <v>11</v>
      </c>
      <c r="F53" s="295">
        <f>D53+2</f>
        <v>45400</v>
      </c>
      <c r="I53" s="133"/>
      <c r="M53" s="133"/>
      <c r="N53" s="133"/>
      <c r="R53" s="133"/>
    </row>
    <row r="54" spans="1:18" s="143" customFormat="1" ht="15" customHeight="1">
      <c r="A54" s="854" t="s">
        <v>449</v>
      </c>
      <c r="B54" s="898" t="s">
        <v>518</v>
      </c>
      <c r="C54" s="294">
        <v>45399</v>
      </c>
      <c r="D54" s="294">
        <f>C54+3</f>
        <v>45402</v>
      </c>
      <c r="E54" s="294" t="s">
        <v>11</v>
      </c>
      <c r="F54" s="295">
        <f t="shared" si="1"/>
        <v>45403</v>
      </c>
      <c r="I54" s="133"/>
      <c r="M54" s="133"/>
      <c r="N54" s="133"/>
      <c r="R54" s="133"/>
    </row>
    <row r="55" spans="1:18" s="143" customFormat="1" ht="15" customHeight="1">
      <c r="A55" s="854" t="s">
        <v>241</v>
      </c>
      <c r="B55" s="898" t="s">
        <v>519</v>
      </c>
      <c r="C55" s="294">
        <v>45399</v>
      </c>
      <c r="D55" s="294">
        <f t="shared" si="2"/>
        <v>45401</v>
      </c>
      <c r="E55" s="294" t="s">
        <v>11</v>
      </c>
      <c r="F55" s="295">
        <f t="shared" si="1"/>
        <v>45402</v>
      </c>
      <c r="I55" s="133"/>
      <c r="M55" s="133"/>
      <c r="N55" s="133"/>
      <c r="R55" s="133"/>
    </row>
    <row r="56" spans="1:18" s="143" customFormat="1" ht="15" customHeight="1">
      <c r="A56" s="854" t="s">
        <v>510</v>
      </c>
      <c r="B56" s="898" t="s">
        <v>520</v>
      </c>
      <c r="C56" s="294">
        <v>45402</v>
      </c>
      <c r="D56" s="294">
        <f t="shared" si="2"/>
        <v>45404</v>
      </c>
      <c r="E56" s="294" t="s">
        <v>11</v>
      </c>
      <c r="F56" s="295">
        <f>D56+2</f>
        <v>45406</v>
      </c>
      <c r="I56" s="133"/>
      <c r="N56" s="133"/>
    </row>
    <row r="57" spans="1:18" s="143" customFormat="1" ht="15" customHeight="1">
      <c r="A57" s="854" t="s">
        <v>471</v>
      </c>
      <c r="B57" s="898" t="s">
        <v>521</v>
      </c>
      <c r="C57" s="294">
        <v>45403</v>
      </c>
      <c r="D57" s="294">
        <f t="shared" si="2"/>
        <v>45405</v>
      </c>
      <c r="E57" s="294" t="s">
        <v>11</v>
      </c>
      <c r="F57" s="295">
        <f>D57+2</f>
        <v>45407</v>
      </c>
      <c r="I57" s="133"/>
      <c r="N57" s="133"/>
    </row>
    <row r="58" spans="1:18" s="143" customFormat="1" ht="15" customHeight="1">
      <c r="A58" s="854" t="s">
        <v>449</v>
      </c>
      <c r="B58" s="898" t="s">
        <v>522</v>
      </c>
      <c r="C58" s="294">
        <v>45406</v>
      </c>
      <c r="D58" s="294">
        <f t="shared" si="2"/>
        <v>45408</v>
      </c>
      <c r="E58" s="294" t="s">
        <v>11</v>
      </c>
      <c r="F58" s="295">
        <f t="shared" si="1"/>
        <v>45409</v>
      </c>
      <c r="I58" s="133"/>
      <c r="N58" s="133"/>
    </row>
    <row r="59" spans="1:18" s="143" customFormat="1" ht="15" customHeight="1">
      <c r="A59" s="854" t="s">
        <v>241</v>
      </c>
      <c r="B59" s="898" t="s">
        <v>523</v>
      </c>
      <c r="C59" s="294">
        <v>45406</v>
      </c>
      <c r="D59" s="294">
        <f t="shared" si="2"/>
        <v>45408</v>
      </c>
      <c r="E59" s="294" t="s">
        <v>11</v>
      </c>
      <c r="F59" s="295">
        <f t="shared" ref="F59:F61" si="3">D59+2</f>
        <v>45410</v>
      </c>
      <c r="I59" s="133"/>
      <c r="N59" s="133"/>
    </row>
    <row r="60" spans="1:18" s="143" customFormat="1" ht="15" customHeight="1">
      <c r="A60" s="854" t="s">
        <v>510</v>
      </c>
      <c r="B60" s="898" t="s">
        <v>524</v>
      </c>
      <c r="C60" s="294">
        <v>45409</v>
      </c>
      <c r="D60" s="294">
        <f t="shared" si="2"/>
        <v>45411</v>
      </c>
      <c r="E60" s="294" t="s">
        <v>11</v>
      </c>
      <c r="F60" s="295">
        <f t="shared" si="3"/>
        <v>45413</v>
      </c>
      <c r="I60" s="133"/>
      <c r="N60" s="133"/>
    </row>
    <row r="61" spans="1:18" s="143" customFormat="1" ht="15" customHeight="1">
      <c r="A61" s="854" t="s">
        <v>516</v>
      </c>
      <c r="B61" s="898" t="s">
        <v>511</v>
      </c>
      <c r="C61" s="294">
        <v>45410</v>
      </c>
      <c r="D61" s="294">
        <f t="shared" si="2"/>
        <v>45412</v>
      </c>
      <c r="E61" s="294" t="s">
        <v>11</v>
      </c>
      <c r="F61" s="295">
        <f t="shared" si="3"/>
        <v>45414</v>
      </c>
      <c r="I61" s="133"/>
      <c r="N61" s="133"/>
    </row>
    <row r="62" spans="1:18" s="143" customFormat="1" ht="15" customHeight="1">
      <c r="A62" s="854"/>
      <c r="B62" s="898"/>
      <c r="C62" s="251"/>
      <c r="D62" s="251"/>
      <c r="E62" s="251"/>
      <c r="F62" s="298"/>
      <c r="I62" s="133"/>
      <c r="N62" s="133"/>
    </row>
    <row r="63" spans="1:18" s="143" customFormat="1" ht="15" customHeight="1">
      <c r="A63" s="854"/>
      <c r="B63" s="898"/>
      <c r="C63" s="251"/>
      <c r="D63" s="251"/>
      <c r="E63" s="251"/>
      <c r="F63" s="298"/>
      <c r="I63" s="133"/>
      <c r="N63" s="133"/>
    </row>
    <row r="64" spans="1:18" s="143" customFormat="1" ht="15" customHeight="1" thickBot="1">
      <c r="A64" s="911"/>
      <c r="B64" s="912"/>
      <c r="C64" s="250"/>
      <c r="D64" s="250"/>
      <c r="E64" s="250"/>
      <c r="F64" s="297"/>
      <c r="I64" s="133"/>
      <c r="N64" s="133"/>
    </row>
    <row r="65" spans="1:221" s="143" customFormat="1" ht="15" customHeight="1" thickBot="1">
      <c r="A65" s="854"/>
      <c r="E65" s="133"/>
      <c r="I65" s="133"/>
      <c r="N65" s="133"/>
    </row>
    <row r="66" spans="1:221" s="143" customFormat="1" ht="15" customHeight="1">
      <c r="A66" s="1289" t="s">
        <v>49</v>
      </c>
      <c r="B66" s="1291" t="s">
        <v>2</v>
      </c>
      <c r="C66" s="987" t="s">
        <v>29</v>
      </c>
      <c r="D66" s="1299" t="s">
        <v>25</v>
      </c>
      <c r="E66" s="1300"/>
      <c r="I66" s="133"/>
      <c r="N66" s="133"/>
    </row>
    <row r="67" spans="1:221" s="143" customFormat="1" ht="15" customHeight="1">
      <c r="A67" s="1290"/>
      <c r="B67" s="1292"/>
      <c r="C67" s="988" t="s">
        <v>118</v>
      </c>
      <c r="D67" s="988" t="s">
        <v>4</v>
      </c>
      <c r="E67" s="585" t="s">
        <v>5</v>
      </c>
      <c r="I67" s="133"/>
      <c r="N67" s="133"/>
    </row>
    <row r="68" spans="1:221" s="143" customFormat="1" ht="15" customHeight="1">
      <c r="A68" s="278" t="s">
        <v>525</v>
      </c>
      <c r="B68" s="296" t="s">
        <v>526</v>
      </c>
      <c r="C68" s="294">
        <v>45396</v>
      </c>
      <c r="D68" s="294">
        <f>C68+2</f>
        <v>45398</v>
      </c>
      <c r="E68" s="295">
        <f>D68</f>
        <v>45398</v>
      </c>
      <c r="I68" s="133"/>
      <c r="N68" s="133"/>
    </row>
    <row r="69" spans="1:221" s="143" customFormat="1" ht="15" customHeight="1">
      <c r="A69" s="278" t="s">
        <v>527</v>
      </c>
      <c r="B69" s="296" t="s">
        <v>528</v>
      </c>
      <c r="C69" s="294">
        <v>45385</v>
      </c>
      <c r="D69" s="294">
        <f>C69+2</f>
        <v>45387</v>
      </c>
      <c r="E69" s="295">
        <f t="shared" ref="E69:E80" si="4">D69</f>
        <v>45387</v>
      </c>
      <c r="I69" s="133"/>
      <c r="N69" s="133"/>
    </row>
    <row r="70" spans="1:221" s="143" customFormat="1" ht="15" customHeight="1">
      <c r="A70" s="278" t="s">
        <v>525</v>
      </c>
      <c r="B70" s="296" t="s">
        <v>529</v>
      </c>
      <c r="C70" s="294">
        <v>45388</v>
      </c>
      <c r="D70" s="294">
        <f t="shared" ref="D70:D80" si="5">C70+2</f>
        <v>45390</v>
      </c>
      <c r="E70" s="295">
        <f t="shared" si="4"/>
        <v>45390</v>
      </c>
      <c r="F70" s="134"/>
      <c r="J70" s="154"/>
      <c r="K70" s="154"/>
      <c r="L70" s="154"/>
      <c r="M70" s="154"/>
      <c r="O70" s="154"/>
      <c r="P70" s="154"/>
      <c r="Q70" s="154"/>
      <c r="R70" s="154"/>
    </row>
    <row r="71" spans="1:221" s="143" customFormat="1" ht="15" customHeight="1">
      <c r="A71" s="278" t="s">
        <v>527</v>
      </c>
      <c r="B71" s="296" t="s">
        <v>530</v>
      </c>
      <c r="C71" s="294">
        <v>45390</v>
      </c>
      <c r="D71" s="294">
        <f t="shared" si="5"/>
        <v>45392</v>
      </c>
      <c r="E71" s="295">
        <f t="shared" si="4"/>
        <v>45392</v>
      </c>
      <c r="F71" s="154"/>
      <c r="I71" s="134"/>
      <c r="J71" s="133"/>
      <c r="K71" s="133"/>
      <c r="L71" s="133"/>
      <c r="M71" s="133"/>
      <c r="N71" s="134"/>
      <c r="O71" s="133"/>
      <c r="P71" s="133"/>
      <c r="Q71" s="133"/>
      <c r="R71" s="133"/>
      <c r="S71" s="134"/>
    </row>
    <row r="72" spans="1:221" s="143" customFormat="1" ht="15" customHeight="1">
      <c r="A72" s="278" t="s">
        <v>525</v>
      </c>
      <c r="B72" s="296" t="s">
        <v>531</v>
      </c>
      <c r="C72" s="294">
        <v>45392</v>
      </c>
      <c r="D72" s="294">
        <f t="shared" si="5"/>
        <v>45394</v>
      </c>
      <c r="E72" s="295">
        <f t="shared" si="4"/>
        <v>45394</v>
      </c>
      <c r="F72" s="133"/>
      <c r="G72" s="134"/>
      <c r="L72" s="134"/>
      <c r="Q72" s="134"/>
    </row>
    <row r="73" spans="1:221" s="143" customFormat="1" ht="15" customHeight="1">
      <c r="A73" s="278" t="s">
        <v>527</v>
      </c>
      <c r="B73" s="296" t="s">
        <v>532</v>
      </c>
      <c r="C73" s="294">
        <v>45395</v>
      </c>
      <c r="D73" s="294">
        <f t="shared" si="5"/>
        <v>45397</v>
      </c>
      <c r="E73" s="295">
        <f t="shared" si="4"/>
        <v>45397</v>
      </c>
      <c r="F73" s="133"/>
      <c r="R73" s="133"/>
    </row>
    <row r="74" spans="1:221" s="143" customFormat="1" ht="15" customHeight="1">
      <c r="A74" s="278" t="s">
        <v>525</v>
      </c>
      <c r="B74" s="296" t="s">
        <v>533</v>
      </c>
      <c r="C74" s="294">
        <v>45397</v>
      </c>
      <c r="D74" s="294">
        <f t="shared" si="5"/>
        <v>45399</v>
      </c>
      <c r="E74" s="295">
        <f t="shared" si="4"/>
        <v>45399</v>
      </c>
      <c r="G74" s="134"/>
      <c r="H74" s="154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</row>
    <row r="75" spans="1:221" s="151" customFormat="1" ht="15.75" customHeight="1">
      <c r="A75" s="278" t="s">
        <v>527</v>
      </c>
      <c r="B75" s="296" t="s">
        <v>534</v>
      </c>
      <c r="C75" s="294">
        <v>45399</v>
      </c>
      <c r="D75" s="294">
        <f t="shared" si="5"/>
        <v>45401</v>
      </c>
      <c r="E75" s="295">
        <f t="shared" si="4"/>
        <v>45401</v>
      </c>
      <c r="F75" s="143"/>
      <c r="G75" s="140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157"/>
      <c r="V75" s="155"/>
      <c r="W75" s="155"/>
      <c r="X75" s="155"/>
      <c r="Y75" s="155"/>
      <c r="Z75" s="155"/>
      <c r="AA75" s="140"/>
      <c r="AB75" s="138"/>
      <c r="AC75" s="138"/>
      <c r="AD75" s="139"/>
      <c r="AE75" s="139"/>
      <c r="AF75" s="156"/>
      <c r="AG75" s="157"/>
      <c r="AH75" s="155"/>
      <c r="AI75" s="155"/>
      <c r="AJ75" s="155"/>
      <c r="AK75" s="155"/>
      <c r="AL75" s="155"/>
      <c r="AM75" s="140"/>
      <c r="AN75" s="138"/>
      <c r="AO75" s="138"/>
      <c r="AP75" s="139"/>
      <c r="AQ75" s="139"/>
      <c r="AR75" s="156"/>
      <c r="AS75" s="157"/>
      <c r="AT75" s="155"/>
      <c r="AU75" s="155"/>
      <c r="AV75" s="155"/>
      <c r="AW75" s="155"/>
      <c r="AX75" s="155"/>
      <c r="AY75" s="140"/>
      <c r="AZ75" s="138"/>
      <c r="BA75" s="138"/>
      <c r="BB75" s="139"/>
      <c r="BC75" s="139"/>
      <c r="BD75" s="156"/>
      <c r="BE75" s="157"/>
      <c r="BF75" s="155"/>
      <c r="BG75" s="155"/>
      <c r="BH75" s="155"/>
      <c r="BI75" s="155"/>
      <c r="BJ75" s="155"/>
      <c r="BK75" s="140"/>
      <c r="BL75" s="138"/>
      <c r="BM75" s="138"/>
      <c r="BN75" s="139"/>
      <c r="BO75" s="139"/>
      <c r="BP75" s="156"/>
      <c r="BQ75" s="157"/>
      <c r="BR75" s="155"/>
      <c r="BS75" s="155"/>
      <c r="BT75" s="155"/>
      <c r="BU75" s="155"/>
      <c r="BV75" s="155"/>
      <c r="BW75" s="140"/>
      <c r="BX75" s="138"/>
      <c r="BY75" s="138"/>
      <c r="BZ75" s="139"/>
      <c r="CA75" s="139"/>
      <c r="CB75" s="156"/>
      <c r="CC75" s="157"/>
      <c r="CD75" s="155"/>
      <c r="CE75" s="155"/>
      <c r="CF75" s="155"/>
      <c r="CG75" s="155"/>
      <c r="CH75" s="155"/>
      <c r="CI75" s="140"/>
      <c r="CJ75" s="138"/>
      <c r="CK75" s="138"/>
      <c r="CL75" s="139"/>
      <c r="CM75" s="139"/>
      <c r="CN75" s="156"/>
      <c r="CO75" s="157"/>
      <c r="CP75" s="155"/>
      <c r="CQ75" s="155"/>
      <c r="CR75" s="155"/>
      <c r="CS75" s="155"/>
      <c r="CT75" s="155"/>
      <c r="CU75" s="140"/>
      <c r="CV75" s="138"/>
      <c r="CW75" s="138"/>
      <c r="CX75" s="139"/>
      <c r="CY75" s="139"/>
      <c r="CZ75" s="156"/>
      <c r="DA75" s="157"/>
      <c r="DB75" s="155"/>
      <c r="DC75" s="155"/>
      <c r="DD75" s="155"/>
      <c r="DE75" s="155"/>
      <c r="DF75" s="155"/>
      <c r="DG75" s="140"/>
      <c r="DH75" s="138"/>
      <c r="DI75" s="138"/>
      <c r="DJ75" s="139"/>
      <c r="DK75" s="139"/>
      <c r="DL75" s="156"/>
      <c r="DM75" s="157"/>
      <c r="DN75" s="155"/>
      <c r="DO75" s="155"/>
      <c r="DP75" s="155"/>
      <c r="DQ75" s="155"/>
      <c r="DR75" s="155"/>
      <c r="DS75" s="140"/>
      <c r="DT75" s="138"/>
      <c r="DU75" s="138"/>
      <c r="DV75" s="139"/>
      <c r="DW75" s="139"/>
      <c r="DX75" s="156"/>
      <c r="DY75" s="157"/>
      <c r="DZ75" s="155"/>
      <c r="EA75" s="155"/>
      <c r="EB75" s="155"/>
      <c r="EC75" s="155"/>
      <c r="ED75" s="155"/>
      <c r="EE75" s="140"/>
      <c r="EF75" s="138"/>
      <c r="EG75" s="138"/>
      <c r="EH75" s="139"/>
      <c r="EI75" s="139"/>
      <c r="EJ75" s="156"/>
      <c r="EK75" s="157"/>
      <c r="EL75" s="155"/>
      <c r="EM75" s="155"/>
      <c r="EN75" s="155"/>
      <c r="EO75" s="155"/>
      <c r="EP75" s="155"/>
      <c r="EQ75" s="140"/>
      <c r="ER75" s="138"/>
      <c r="ES75" s="138"/>
      <c r="ET75" s="139"/>
      <c r="EU75" s="139"/>
      <c r="EV75" s="156"/>
      <c r="EW75" s="157"/>
      <c r="EX75" s="155"/>
      <c r="EY75" s="155"/>
      <c r="EZ75" s="155"/>
      <c r="FA75" s="155"/>
      <c r="FB75" s="155"/>
      <c r="FC75" s="140"/>
      <c r="FD75" s="138"/>
      <c r="FE75" s="138"/>
      <c r="FF75" s="139"/>
      <c r="FG75" s="139"/>
      <c r="FH75" s="156"/>
      <c r="FI75" s="157"/>
      <c r="FJ75" s="155"/>
      <c r="FK75" s="155"/>
      <c r="FL75" s="155"/>
      <c r="FM75" s="155"/>
      <c r="FN75" s="155"/>
      <c r="FO75" s="140"/>
      <c r="FP75" s="138"/>
      <c r="FQ75" s="138"/>
      <c r="FR75" s="139"/>
      <c r="FS75" s="139"/>
      <c r="FT75" s="156"/>
      <c r="FU75" s="157"/>
      <c r="FV75" s="155"/>
      <c r="FW75" s="155"/>
      <c r="FX75" s="155"/>
      <c r="FY75" s="155"/>
      <c r="FZ75" s="155"/>
      <c r="GA75" s="140"/>
      <c r="GB75" s="138"/>
      <c r="GC75" s="138"/>
      <c r="GD75" s="139"/>
      <c r="GE75" s="139"/>
      <c r="GF75" s="156"/>
      <c r="GG75" s="157"/>
      <c r="GH75" s="155"/>
      <c r="GI75" s="155"/>
      <c r="GJ75" s="155"/>
      <c r="GK75" s="155"/>
      <c r="GL75" s="155"/>
      <c r="GM75" s="140"/>
      <c r="GN75" s="138"/>
      <c r="GO75" s="138"/>
      <c r="GP75" s="139"/>
      <c r="GQ75" s="139"/>
      <c r="GR75" s="156"/>
      <c r="GS75" s="157"/>
      <c r="GT75" s="155"/>
      <c r="GU75" s="155"/>
      <c r="GV75" s="155"/>
      <c r="GW75" s="155"/>
      <c r="GX75" s="155"/>
      <c r="GY75" s="140"/>
      <c r="GZ75" s="138"/>
      <c r="HA75" s="138"/>
      <c r="HB75" s="139"/>
      <c r="HC75" s="139"/>
      <c r="HD75" s="156"/>
      <c r="HE75" s="157"/>
      <c r="HF75" s="155"/>
      <c r="HG75" s="155"/>
      <c r="HH75" s="155"/>
      <c r="HI75" s="155"/>
      <c r="HJ75" s="155"/>
      <c r="HK75" s="140"/>
      <c r="HL75" s="138"/>
      <c r="HM75" s="138"/>
    </row>
    <row r="76" spans="1:221" s="143" customFormat="1" ht="15.75" customHeight="1">
      <c r="A76" s="278" t="s">
        <v>525</v>
      </c>
      <c r="B76" s="296" t="s">
        <v>535</v>
      </c>
      <c r="C76" s="294">
        <v>45402</v>
      </c>
      <c r="D76" s="294">
        <f t="shared" si="5"/>
        <v>45404</v>
      </c>
      <c r="E76" s="295">
        <f t="shared" si="4"/>
        <v>45404</v>
      </c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</row>
    <row r="77" spans="1:221" s="143" customFormat="1" ht="15" customHeight="1">
      <c r="A77" s="278" t="s">
        <v>527</v>
      </c>
      <c r="B77" s="296" t="s">
        <v>536</v>
      </c>
      <c r="C77" s="294">
        <v>45404</v>
      </c>
      <c r="D77" s="294">
        <f t="shared" si="5"/>
        <v>45406</v>
      </c>
      <c r="E77" s="295">
        <f t="shared" si="4"/>
        <v>45406</v>
      </c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</row>
    <row r="78" spans="1:221" s="143" customFormat="1" ht="15" customHeight="1">
      <c r="A78" s="278" t="s">
        <v>525</v>
      </c>
      <c r="B78" s="296" t="s">
        <v>537</v>
      </c>
      <c r="C78" s="294">
        <v>45406</v>
      </c>
      <c r="D78" s="294">
        <f t="shared" si="5"/>
        <v>45408</v>
      </c>
      <c r="E78" s="295">
        <f t="shared" si="4"/>
        <v>45408</v>
      </c>
    </row>
    <row r="79" spans="1:221" s="143" customFormat="1" ht="15" customHeight="1">
      <c r="A79" s="278" t="s">
        <v>527</v>
      </c>
      <c r="B79" s="296" t="s">
        <v>538</v>
      </c>
      <c r="C79" s="251">
        <v>45409</v>
      </c>
      <c r="D79" s="251">
        <f t="shared" si="5"/>
        <v>45411</v>
      </c>
      <c r="E79" s="298">
        <f t="shared" si="4"/>
        <v>45411</v>
      </c>
    </row>
    <row r="80" spans="1:221" s="143" customFormat="1" ht="15" customHeight="1" thickBot="1">
      <c r="A80" s="263" t="s">
        <v>525</v>
      </c>
      <c r="B80" s="264" t="s">
        <v>539</v>
      </c>
      <c r="C80" s="250">
        <v>45411</v>
      </c>
      <c r="D80" s="250">
        <f t="shared" si="5"/>
        <v>45413</v>
      </c>
      <c r="E80" s="297">
        <f t="shared" si="4"/>
        <v>45413</v>
      </c>
    </row>
    <row r="81" spans="1:13" s="143" customFormat="1" ht="15" customHeight="1" thickBot="1"/>
    <row r="82" spans="1:13" s="143" customFormat="1" ht="15" customHeight="1">
      <c r="A82" s="1289" t="s">
        <v>49</v>
      </c>
      <c r="B82" s="1291" t="s">
        <v>2</v>
      </c>
      <c r="C82" s="646" t="s">
        <v>29</v>
      </c>
      <c r="D82" s="1299" t="s">
        <v>25</v>
      </c>
      <c r="E82" s="1300"/>
    </row>
    <row r="83" spans="1:13" s="143" customFormat="1" ht="15" customHeight="1">
      <c r="A83" s="1290"/>
      <c r="B83" s="1292"/>
      <c r="C83" s="647" t="s">
        <v>118</v>
      </c>
      <c r="D83" s="647" t="s">
        <v>8</v>
      </c>
      <c r="E83" s="585" t="s">
        <v>24</v>
      </c>
      <c r="F83" s="134"/>
    </row>
    <row r="84" spans="1:13" s="143" customFormat="1" ht="15" customHeight="1">
      <c r="A84" s="278" t="s">
        <v>298</v>
      </c>
      <c r="B84" s="296" t="s">
        <v>377</v>
      </c>
      <c r="C84" s="294">
        <v>45383</v>
      </c>
      <c r="D84" s="294">
        <f>C84+2</f>
        <v>45385</v>
      </c>
      <c r="E84" s="295">
        <v>44537</v>
      </c>
      <c r="F84" s="134"/>
    </row>
    <row r="85" spans="1:13" s="143" customFormat="1" ht="15" customHeight="1">
      <c r="A85" s="278" t="s">
        <v>352</v>
      </c>
      <c r="B85" s="296" t="s">
        <v>378</v>
      </c>
      <c r="C85" s="294">
        <v>45386</v>
      </c>
      <c r="D85" s="294">
        <v>44540</v>
      </c>
      <c r="E85" s="295">
        <v>44541</v>
      </c>
      <c r="F85" s="134"/>
    </row>
    <row r="86" spans="1:13" s="134" customFormat="1" ht="15" customHeight="1">
      <c r="A86" s="278" t="s">
        <v>298</v>
      </c>
      <c r="B86" s="296" t="s">
        <v>379</v>
      </c>
      <c r="C86" s="294">
        <v>45390</v>
      </c>
      <c r="D86" s="294">
        <v>44545</v>
      </c>
      <c r="E86" s="295">
        <v>44544</v>
      </c>
      <c r="G86" s="143"/>
      <c r="H86" s="143"/>
      <c r="J86" s="143"/>
    </row>
    <row r="87" spans="1:13" s="134" customFormat="1" ht="15" customHeight="1">
      <c r="A87" s="278" t="s">
        <v>352</v>
      </c>
      <c r="B87" s="296" t="s">
        <v>380</v>
      </c>
      <c r="C87" s="294">
        <v>45393</v>
      </c>
      <c r="D87" s="294">
        <v>44547</v>
      </c>
      <c r="E87" s="295">
        <v>44548</v>
      </c>
      <c r="J87" s="143"/>
      <c r="K87" s="143"/>
      <c r="L87" s="143"/>
      <c r="M87" s="143"/>
    </row>
    <row r="88" spans="1:13" s="134" customFormat="1" ht="15" customHeight="1">
      <c r="A88" s="278" t="s">
        <v>298</v>
      </c>
      <c r="B88" s="296" t="s">
        <v>381</v>
      </c>
      <c r="C88" s="294">
        <v>45397</v>
      </c>
      <c r="D88" s="294">
        <v>44552</v>
      </c>
      <c r="E88" s="295">
        <v>44551</v>
      </c>
      <c r="J88" s="143"/>
      <c r="K88" s="143"/>
      <c r="L88" s="143"/>
      <c r="M88" s="143"/>
    </row>
    <row r="89" spans="1:13" s="134" customFormat="1" ht="15.75" customHeight="1">
      <c r="A89" s="278" t="s">
        <v>352</v>
      </c>
      <c r="B89" s="296" t="s">
        <v>382</v>
      </c>
      <c r="C89" s="294">
        <v>45400</v>
      </c>
      <c r="D89" s="294">
        <v>44554</v>
      </c>
      <c r="E89" s="295">
        <v>44555</v>
      </c>
      <c r="J89" s="143"/>
      <c r="K89" s="143"/>
    </row>
    <row r="90" spans="1:13" s="134" customFormat="1" ht="15.75" customHeight="1">
      <c r="A90" s="278" t="s">
        <v>298</v>
      </c>
      <c r="B90" s="296" t="s">
        <v>383</v>
      </c>
      <c r="C90" s="294">
        <v>45404</v>
      </c>
      <c r="D90" s="294">
        <v>44559</v>
      </c>
      <c r="E90" s="295">
        <v>44558</v>
      </c>
    </row>
    <row r="91" spans="1:13" s="134" customFormat="1" ht="15.75" customHeight="1" thickBot="1">
      <c r="A91" s="263" t="s">
        <v>352</v>
      </c>
      <c r="B91" s="264" t="s">
        <v>384</v>
      </c>
      <c r="C91" s="250">
        <v>45411</v>
      </c>
      <c r="D91" s="250">
        <v>44561</v>
      </c>
      <c r="E91" s="297">
        <v>44562</v>
      </c>
    </row>
    <row r="92" spans="1:13" s="134" customFormat="1" ht="15.75" customHeight="1" thickBot="1">
      <c r="A92" s="143"/>
      <c r="B92" s="143"/>
      <c r="C92" s="143"/>
      <c r="D92" s="143"/>
      <c r="E92" s="143"/>
      <c r="F92" s="143"/>
    </row>
    <row r="93" spans="1:13" s="134" customFormat="1" ht="15.75" customHeight="1">
      <c r="A93" s="1289" t="s">
        <v>49</v>
      </c>
      <c r="B93" s="1291" t="s">
        <v>2</v>
      </c>
      <c r="C93" s="646" t="s">
        <v>29</v>
      </c>
      <c r="D93" s="1299" t="s">
        <v>25</v>
      </c>
      <c r="E93" s="1301"/>
      <c r="F93" s="143"/>
      <c r="I93" s="64"/>
    </row>
    <row r="94" spans="1:13" s="134" customFormat="1" ht="15.75" customHeight="1">
      <c r="A94" s="1290"/>
      <c r="B94" s="1292"/>
      <c r="C94" s="647" t="s">
        <v>118</v>
      </c>
      <c r="D94" s="647" t="s">
        <v>77</v>
      </c>
      <c r="E94" s="585" t="s">
        <v>85</v>
      </c>
      <c r="F94" s="143"/>
    </row>
    <row r="95" spans="1:13" s="134" customFormat="1" ht="15.75" customHeight="1">
      <c r="A95" s="278" t="s">
        <v>336</v>
      </c>
      <c r="B95" s="296" t="s">
        <v>385</v>
      </c>
      <c r="C95" s="294">
        <v>44539</v>
      </c>
      <c r="D95" s="294" t="s">
        <v>11</v>
      </c>
      <c r="E95" s="295">
        <v>44542</v>
      </c>
      <c r="F95" s="143"/>
    </row>
    <row r="96" spans="1:13" s="134" customFormat="1" ht="15.75" customHeight="1">
      <c r="A96" s="278" t="s">
        <v>243</v>
      </c>
      <c r="B96" s="296" t="s">
        <v>335</v>
      </c>
      <c r="C96" s="294">
        <v>44540</v>
      </c>
      <c r="D96" s="294" t="s">
        <v>11</v>
      </c>
      <c r="E96" s="295">
        <v>44541</v>
      </c>
      <c r="F96" s="143"/>
    </row>
    <row r="97" spans="1:6" s="143" customFormat="1" ht="15" customHeight="1">
      <c r="A97" s="278" t="s">
        <v>299</v>
      </c>
      <c r="B97" s="296" t="s">
        <v>386</v>
      </c>
      <c r="C97" s="294">
        <v>44540</v>
      </c>
      <c r="D97" s="294">
        <v>44545</v>
      </c>
      <c r="E97" s="295">
        <v>44546</v>
      </c>
    </row>
    <row r="98" spans="1:6" s="143" customFormat="1" ht="15" customHeight="1">
      <c r="A98" s="278" t="s">
        <v>336</v>
      </c>
      <c r="B98" s="296" t="s">
        <v>387</v>
      </c>
      <c r="C98" s="294">
        <v>44546</v>
      </c>
      <c r="D98" s="294" t="s">
        <v>11</v>
      </c>
      <c r="E98" s="295">
        <v>44549</v>
      </c>
    </row>
    <row r="99" spans="1:6" s="143" customFormat="1" ht="15" customHeight="1">
      <c r="A99" s="278" t="s">
        <v>237</v>
      </c>
      <c r="B99" s="296" t="s">
        <v>335</v>
      </c>
      <c r="C99" s="294">
        <v>44547</v>
      </c>
      <c r="D99" s="294" t="s">
        <v>11</v>
      </c>
      <c r="E99" s="295">
        <v>44548</v>
      </c>
    </row>
    <row r="100" spans="1:6" s="143" customFormat="1" ht="15" customHeight="1">
      <c r="A100" s="278" t="s">
        <v>313</v>
      </c>
      <c r="B100" s="296" t="s">
        <v>388</v>
      </c>
      <c r="C100" s="294">
        <v>44547</v>
      </c>
      <c r="D100" s="294">
        <v>44552</v>
      </c>
      <c r="E100" s="295">
        <v>44553</v>
      </c>
    </row>
    <row r="101" spans="1:6" s="143" customFormat="1" ht="15" customHeight="1">
      <c r="A101" s="278" t="s">
        <v>336</v>
      </c>
      <c r="B101" s="296" t="s">
        <v>389</v>
      </c>
      <c r="C101" s="294">
        <v>44553</v>
      </c>
      <c r="D101" s="294" t="s">
        <v>11</v>
      </c>
      <c r="E101" s="295">
        <v>44556</v>
      </c>
    </row>
    <row r="102" spans="1:6" s="143" customFormat="1" ht="15" customHeight="1">
      <c r="A102" s="278" t="s">
        <v>239</v>
      </c>
      <c r="B102" s="296" t="s">
        <v>335</v>
      </c>
      <c r="C102" s="294">
        <v>44554</v>
      </c>
      <c r="D102" s="294" t="s">
        <v>11</v>
      </c>
      <c r="E102" s="295">
        <v>44555</v>
      </c>
    </row>
    <row r="103" spans="1:6" s="143" customFormat="1" ht="15" customHeight="1">
      <c r="A103" s="278" t="s">
        <v>299</v>
      </c>
      <c r="B103" s="296" t="s">
        <v>374</v>
      </c>
      <c r="C103" s="294">
        <v>44554</v>
      </c>
      <c r="D103" s="294">
        <v>44559</v>
      </c>
      <c r="E103" s="295">
        <v>44560</v>
      </c>
    </row>
    <row r="104" spans="1:6" s="143" customFormat="1" ht="15" customHeight="1">
      <c r="A104" s="278" t="s">
        <v>336</v>
      </c>
      <c r="B104" s="296" t="s">
        <v>390</v>
      </c>
      <c r="C104" s="294">
        <v>44560</v>
      </c>
      <c r="D104" s="294" t="s">
        <v>11</v>
      </c>
      <c r="E104" s="295">
        <v>44563</v>
      </c>
    </row>
    <row r="105" spans="1:6" s="143" customFormat="1" ht="15" customHeight="1" thickBot="1">
      <c r="A105" s="263" t="s">
        <v>240</v>
      </c>
      <c r="B105" s="264" t="s">
        <v>343</v>
      </c>
      <c r="C105" s="250">
        <v>44561</v>
      </c>
      <c r="D105" s="250" t="s">
        <v>11</v>
      </c>
      <c r="E105" s="297">
        <v>44562</v>
      </c>
    </row>
    <row r="106" spans="1:6" s="143" customFormat="1" ht="15" customHeight="1" thickBot="1"/>
    <row r="107" spans="1:6" s="143" customFormat="1" ht="15" customHeight="1">
      <c r="A107" s="1289" t="s">
        <v>49</v>
      </c>
      <c r="B107" s="1291" t="s">
        <v>2</v>
      </c>
      <c r="C107" s="646" t="s">
        <v>29</v>
      </c>
      <c r="D107" s="1299" t="s">
        <v>25</v>
      </c>
      <c r="E107" s="1301"/>
      <c r="F107" s="1300"/>
    </row>
    <row r="108" spans="1:6" s="143" customFormat="1" ht="15" customHeight="1">
      <c r="A108" s="1290"/>
      <c r="B108" s="1292"/>
      <c r="C108" s="647" t="s">
        <v>118</v>
      </c>
      <c r="D108" s="647" t="s">
        <v>23</v>
      </c>
      <c r="E108" s="585" t="s">
        <v>173</v>
      </c>
      <c r="F108" s="585" t="s">
        <v>158</v>
      </c>
    </row>
    <row r="109" spans="1:6" s="143" customFormat="1" ht="15" customHeight="1">
      <c r="A109" s="278" t="s">
        <v>269</v>
      </c>
      <c r="B109" s="296" t="s">
        <v>320</v>
      </c>
      <c r="C109" s="294">
        <v>44535</v>
      </c>
      <c r="D109" s="294">
        <v>44537</v>
      </c>
      <c r="E109" s="295" t="s">
        <v>11</v>
      </c>
      <c r="F109" s="295">
        <v>44538</v>
      </c>
    </row>
    <row r="110" spans="1:6" s="143" customFormat="1" ht="15" customHeight="1">
      <c r="A110" s="278" t="s">
        <v>370</v>
      </c>
      <c r="B110" s="296" t="s">
        <v>371</v>
      </c>
      <c r="C110" s="294">
        <v>44535</v>
      </c>
      <c r="D110" s="294">
        <v>44538</v>
      </c>
      <c r="E110" s="295" t="s">
        <v>11</v>
      </c>
      <c r="F110" s="295" t="s">
        <v>11</v>
      </c>
    </row>
    <row r="111" spans="1:6" s="143" customFormat="1" ht="15" customHeight="1">
      <c r="A111" s="278" t="s">
        <v>292</v>
      </c>
      <c r="B111" s="296" t="s">
        <v>320</v>
      </c>
      <c r="C111" s="294">
        <v>44538</v>
      </c>
      <c r="D111" s="294" t="s">
        <v>11</v>
      </c>
      <c r="E111" s="295">
        <v>44540</v>
      </c>
      <c r="F111" s="295" t="s">
        <v>11</v>
      </c>
    </row>
    <row r="112" spans="1:6" s="143" customFormat="1" ht="15" customHeight="1">
      <c r="A112" s="278" t="s">
        <v>300</v>
      </c>
      <c r="B112" s="296" t="s">
        <v>357</v>
      </c>
      <c r="C112" s="294">
        <v>44538</v>
      </c>
      <c r="D112" s="294" t="s">
        <v>11</v>
      </c>
      <c r="E112" s="295">
        <v>44541</v>
      </c>
      <c r="F112" s="295" t="s">
        <v>11</v>
      </c>
    </row>
    <row r="113" spans="1:23" s="143" customFormat="1" ht="15" customHeight="1">
      <c r="A113" s="278" t="s">
        <v>240</v>
      </c>
      <c r="B113" s="296" t="s">
        <v>356</v>
      </c>
      <c r="C113" s="294">
        <v>44540</v>
      </c>
      <c r="D113" s="294">
        <v>44546</v>
      </c>
      <c r="E113" s="295">
        <v>44545</v>
      </c>
      <c r="F113" s="295">
        <v>44543</v>
      </c>
    </row>
    <row r="114" spans="1:23" s="143" customFormat="1" ht="15" customHeight="1">
      <c r="A114" s="278" t="s">
        <v>238</v>
      </c>
      <c r="B114" s="296" t="s">
        <v>320</v>
      </c>
      <c r="C114" s="294">
        <v>44542</v>
      </c>
      <c r="D114" s="294">
        <v>44544</v>
      </c>
      <c r="E114" s="295" t="s">
        <v>11</v>
      </c>
      <c r="F114" s="295">
        <v>44545</v>
      </c>
    </row>
    <row r="115" spans="1:23" s="143" customFormat="1" ht="15" customHeight="1">
      <c r="A115" s="278" t="s">
        <v>350</v>
      </c>
      <c r="B115" s="296" t="s">
        <v>372</v>
      </c>
      <c r="C115" s="294">
        <v>44542</v>
      </c>
      <c r="D115" s="294">
        <v>44545</v>
      </c>
      <c r="E115" s="295" t="s">
        <v>11</v>
      </c>
      <c r="F115" s="295" t="s">
        <v>11</v>
      </c>
    </row>
    <row r="116" spans="1:23" s="143" customFormat="1" ht="15" customHeight="1">
      <c r="A116" s="278" t="s">
        <v>314</v>
      </c>
      <c r="B116" s="296" t="s">
        <v>355</v>
      </c>
      <c r="C116" s="294">
        <v>44545</v>
      </c>
      <c r="D116" s="294" t="s">
        <v>11</v>
      </c>
      <c r="E116" s="295">
        <v>44547</v>
      </c>
      <c r="F116" s="295" t="s">
        <v>11</v>
      </c>
    </row>
    <row r="117" spans="1:23" s="143" customFormat="1" ht="15" customHeight="1">
      <c r="A117" s="278" t="s">
        <v>199</v>
      </c>
      <c r="B117" s="296" t="s">
        <v>356</v>
      </c>
      <c r="C117" s="294">
        <v>44545</v>
      </c>
      <c r="D117" s="294" t="s">
        <v>11</v>
      </c>
      <c r="E117" s="295">
        <v>44548</v>
      </c>
      <c r="F117" s="295" t="s">
        <v>11</v>
      </c>
    </row>
    <row r="118" spans="1:23" s="143" customFormat="1" ht="15" customHeight="1">
      <c r="A118" s="278" t="s">
        <v>244</v>
      </c>
      <c r="B118" s="296" t="s">
        <v>357</v>
      </c>
      <c r="C118" s="294">
        <v>44547</v>
      </c>
      <c r="D118" s="294">
        <v>44553</v>
      </c>
      <c r="E118" s="295">
        <v>44552</v>
      </c>
      <c r="F118" s="295">
        <v>44550</v>
      </c>
    </row>
    <row r="119" spans="1:23" s="143" customFormat="1" ht="15" customHeight="1">
      <c r="A119" s="278" t="s">
        <v>307</v>
      </c>
      <c r="B119" s="296" t="s">
        <v>355</v>
      </c>
      <c r="C119" s="294">
        <v>44549</v>
      </c>
      <c r="D119" s="294">
        <v>44551</v>
      </c>
      <c r="E119" s="295" t="s">
        <v>11</v>
      </c>
      <c r="F119" s="295">
        <v>44552</v>
      </c>
    </row>
    <row r="120" spans="1:23" s="143" customFormat="1" ht="15" customHeight="1">
      <c r="A120" s="278" t="s">
        <v>370</v>
      </c>
      <c r="B120" s="296" t="s">
        <v>373</v>
      </c>
      <c r="C120" s="294">
        <v>44549</v>
      </c>
      <c r="D120" s="294">
        <v>44552</v>
      </c>
      <c r="E120" s="295" t="s">
        <v>11</v>
      </c>
      <c r="F120" s="295" t="s">
        <v>11</v>
      </c>
    </row>
    <row r="121" spans="1:23" s="143" customFormat="1" ht="15" customHeight="1">
      <c r="A121" s="261" t="s">
        <v>241</v>
      </c>
      <c r="B121" s="262" t="s">
        <v>355</v>
      </c>
      <c r="C121" s="251">
        <v>44552</v>
      </c>
      <c r="D121" s="251" t="s">
        <v>11</v>
      </c>
      <c r="E121" s="298">
        <v>44554</v>
      </c>
      <c r="F121" s="298" t="s">
        <v>11</v>
      </c>
      <c r="H121" s="134"/>
    </row>
    <row r="122" spans="1:23" s="143" customFormat="1" ht="15" customHeight="1">
      <c r="A122" s="261" t="s">
        <v>353</v>
      </c>
      <c r="B122" s="262" t="s">
        <v>391</v>
      </c>
      <c r="C122" s="251">
        <v>44552</v>
      </c>
      <c r="D122" s="251" t="s">
        <v>11</v>
      </c>
      <c r="E122" s="298">
        <v>44555</v>
      </c>
      <c r="F122" s="298" t="s">
        <v>11</v>
      </c>
    </row>
    <row r="123" spans="1:23" s="143" customFormat="1" ht="15" customHeight="1">
      <c r="A123" s="261" t="s">
        <v>243</v>
      </c>
      <c r="B123" s="262" t="s">
        <v>357</v>
      </c>
      <c r="C123" s="251">
        <v>44554</v>
      </c>
      <c r="D123" s="251">
        <v>44560</v>
      </c>
      <c r="E123" s="298">
        <v>44559</v>
      </c>
      <c r="F123" s="298">
        <v>44557</v>
      </c>
      <c r="U123" s="134"/>
      <c r="V123" s="134"/>
      <c r="W123" s="134"/>
    </row>
    <row r="124" spans="1:23" s="143" customFormat="1" ht="15" customHeight="1">
      <c r="A124" s="261" t="s">
        <v>269</v>
      </c>
      <c r="B124" s="262" t="s">
        <v>355</v>
      </c>
      <c r="C124" s="251">
        <v>44556</v>
      </c>
      <c r="D124" s="251">
        <v>44558</v>
      </c>
      <c r="E124" s="298" t="s">
        <v>11</v>
      </c>
      <c r="F124" s="298">
        <v>44559</v>
      </c>
      <c r="U124" s="134"/>
      <c r="V124" s="134"/>
      <c r="W124" s="134"/>
    </row>
    <row r="125" spans="1:23" s="143" customFormat="1" ht="15" customHeight="1">
      <c r="A125" s="261" t="s">
        <v>350</v>
      </c>
      <c r="B125" s="262" t="s">
        <v>371</v>
      </c>
      <c r="C125" s="251">
        <v>44556</v>
      </c>
      <c r="D125" s="251">
        <v>44559</v>
      </c>
      <c r="E125" s="298" t="s">
        <v>11</v>
      </c>
      <c r="F125" s="298" t="s">
        <v>11</v>
      </c>
      <c r="U125" s="134"/>
      <c r="V125" s="134"/>
      <c r="W125" s="134"/>
    </row>
    <row r="126" spans="1:23" s="143" customFormat="1" ht="17.25" customHeight="1">
      <c r="A126" s="261" t="s">
        <v>292</v>
      </c>
      <c r="B126" s="262" t="s">
        <v>355</v>
      </c>
      <c r="C126" s="251">
        <v>44559</v>
      </c>
      <c r="D126" s="251" t="s">
        <v>11</v>
      </c>
      <c r="E126" s="298">
        <v>44561</v>
      </c>
      <c r="F126" s="298" t="s">
        <v>11</v>
      </c>
    </row>
    <row r="127" spans="1:23" s="143" customFormat="1" ht="17.25" customHeight="1">
      <c r="A127" s="261" t="s">
        <v>272</v>
      </c>
      <c r="B127" s="262" t="s">
        <v>358</v>
      </c>
      <c r="C127" s="251">
        <v>44559</v>
      </c>
      <c r="D127" s="251" t="s">
        <v>11</v>
      </c>
      <c r="E127" s="298">
        <v>44562</v>
      </c>
      <c r="F127" s="298" t="s">
        <v>11</v>
      </c>
    </row>
    <row r="128" spans="1:23" s="143" customFormat="1" ht="17.25" customHeight="1" thickBot="1">
      <c r="A128" s="263" t="s">
        <v>237</v>
      </c>
      <c r="B128" s="264" t="s">
        <v>357</v>
      </c>
      <c r="C128" s="250">
        <v>44561</v>
      </c>
      <c r="D128" s="250">
        <v>44567</v>
      </c>
      <c r="E128" s="297">
        <v>44566</v>
      </c>
      <c r="F128" s="297">
        <v>44564</v>
      </c>
    </row>
    <row r="129" spans="1:7" s="143" customFormat="1" ht="17.25" customHeight="1" thickBot="1"/>
    <row r="130" spans="1:7" s="143" customFormat="1" ht="17.25" customHeight="1">
      <c r="A130" s="1289" t="s">
        <v>49</v>
      </c>
      <c r="B130" s="1291" t="s">
        <v>2</v>
      </c>
      <c r="C130" s="646" t="s">
        <v>29</v>
      </c>
      <c r="D130" s="831" t="s">
        <v>25</v>
      </c>
      <c r="E130" s="832"/>
      <c r="F130" s="832"/>
      <c r="G130" s="833"/>
    </row>
    <row r="131" spans="1:7" s="143" customFormat="1" ht="17.25" customHeight="1">
      <c r="A131" s="1290"/>
      <c r="B131" s="1292"/>
      <c r="C131" s="647" t="s">
        <v>118</v>
      </c>
      <c r="D131" s="647" t="s">
        <v>81</v>
      </c>
      <c r="E131" s="585" t="s">
        <v>159</v>
      </c>
      <c r="F131" s="585" t="s">
        <v>160</v>
      </c>
      <c r="G131" s="585" t="s">
        <v>78</v>
      </c>
    </row>
    <row r="132" spans="1:7" s="143" customFormat="1" ht="17.25" customHeight="1">
      <c r="A132" s="278" t="s">
        <v>392</v>
      </c>
      <c r="B132" s="296" t="s">
        <v>393</v>
      </c>
      <c r="C132" s="294">
        <v>44534</v>
      </c>
      <c r="D132" s="294">
        <v>44537</v>
      </c>
      <c r="E132" s="295">
        <v>44536</v>
      </c>
      <c r="F132" s="295" t="s">
        <v>11</v>
      </c>
      <c r="G132" s="295">
        <v>44538</v>
      </c>
    </row>
    <row r="133" spans="1:7" s="143" customFormat="1" ht="17.25" customHeight="1">
      <c r="A133" s="278" t="s">
        <v>336</v>
      </c>
      <c r="B133" s="296" t="s">
        <v>394</v>
      </c>
      <c r="C133" s="294">
        <v>44532</v>
      </c>
      <c r="D133" s="294" t="s">
        <v>11</v>
      </c>
      <c r="E133" s="295">
        <v>44536</v>
      </c>
      <c r="F133" s="295">
        <v>44537</v>
      </c>
      <c r="G133" s="295">
        <v>44538</v>
      </c>
    </row>
    <row r="134" spans="1:7" s="143" customFormat="1" ht="15" customHeight="1">
      <c r="A134" s="278" t="s">
        <v>299</v>
      </c>
      <c r="B134" s="296" t="s">
        <v>386</v>
      </c>
      <c r="C134" s="294">
        <v>44538</v>
      </c>
      <c r="D134" s="294">
        <v>44539</v>
      </c>
      <c r="E134" s="295">
        <v>44540</v>
      </c>
      <c r="F134" s="295" t="s">
        <v>11</v>
      </c>
      <c r="G134" s="295" t="s">
        <v>11</v>
      </c>
    </row>
    <row r="135" spans="1:7" s="143" customFormat="1" ht="15" customHeight="1">
      <c r="A135" s="278" t="s">
        <v>270</v>
      </c>
      <c r="B135" s="296" t="s">
        <v>376</v>
      </c>
      <c r="C135" s="294">
        <v>44538</v>
      </c>
      <c r="D135" s="294" t="s">
        <v>11</v>
      </c>
      <c r="E135" s="295" t="s">
        <v>11</v>
      </c>
      <c r="F135" s="295">
        <v>44541</v>
      </c>
      <c r="G135" s="295">
        <v>44540</v>
      </c>
    </row>
    <row r="136" spans="1:7" s="143" customFormat="1" ht="15" customHeight="1">
      <c r="A136" s="278" t="s">
        <v>336</v>
      </c>
      <c r="B136" s="296" t="s">
        <v>385</v>
      </c>
      <c r="C136" s="294">
        <v>44539</v>
      </c>
      <c r="D136" s="294" t="s">
        <v>11</v>
      </c>
      <c r="E136" s="295">
        <v>44543</v>
      </c>
      <c r="F136" s="295">
        <v>44544</v>
      </c>
      <c r="G136" s="295">
        <v>44545</v>
      </c>
    </row>
    <row r="137" spans="1:7" s="143" customFormat="1" ht="15" customHeight="1">
      <c r="A137" s="278" t="s">
        <v>299</v>
      </c>
      <c r="B137" s="296" t="s">
        <v>388</v>
      </c>
      <c r="C137" s="294">
        <v>44545</v>
      </c>
      <c r="D137" s="294">
        <v>44546</v>
      </c>
      <c r="E137" s="295">
        <v>44547</v>
      </c>
      <c r="F137" s="295" t="s">
        <v>11</v>
      </c>
      <c r="G137" s="295" t="s">
        <v>11</v>
      </c>
    </row>
    <row r="138" spans="1:7" s="143" customFormat="1" ht="15" customHeight="1">
      <c r="A138" s="278" t="s">
        <v>242</v>
      </c>
      <c r="B138" s="296" t="s">
        <v>395</v>
      </c>
      <c r="C138" s="294">
        <v>44545</v>
      </c>
      <c r="D138" s="294" t="s">
        <v>11</v>
      </c>
      <c r="E138" s="295" t="s">
        <v>11</v>
      </c>
      <c r="F138" s="295">
        <v>44548</v>
      </c>
      <c r="G138" s="295">
        <v>44547</v>
      </c>
    </row>
    <row r="139" spans="1:7" s="143" customFormat="1" ht="15" customHeight="1">
      <c r="A139" s="278" t="s">
        <v>336</v>
      </c>
      <c r="B139" s="296" t="s">
        <v>387</v>
      </c>
      <c r="C139" s="294">
        <v>44546</v>
      </c>
      <c r="D139" s="294" t="s">
        <v>11</v>
      </c>
      <c r="E139" s="295">
        <v>44550</v>
      </c>
      <c r="F139" s="295">
        <v>44551</v>
      </c>
      <c r="G139" s="295">
        <v>44552</v>
      </c>
    </row>
    <row r="140" spans="1:7" s="143" customFormat="1" ht="15" customHeight="1">
      <c r="A140" s="278" t="s">
        <v>299</v>
      </c>
      <c r="B140" s="296" t="s">
        <v>374</v>
      </c>
      <c r="C140" s="294">
        <v>44552</v>
      </c>
      <c r="D140" s="294">
        <v>44553</v>
      </c>
      <c r="E140" s="295">
        <v>44554</v>
      </c>
      <c r="F140" s="295" t="s">
        <v>11</v>
      </c>
      <c r="G140" s="295" t="s">
        <v>11</v>
      </c>
    </row>
    <row r="141" spans="1:7" s="143" customFormat="1" ht="15" customHeight="1">
      <c r="A141" s="278" t="s">
        <v>270</v>
      </c>
      <c r="B141" s="296" t="s">
        <v>395</v>
      </c>
      <c r="C141" s="294">
        <v>44552</v>
      </c>
      <c r="D141" s="294" t="s">
        <v>11</v>
      </c>
      <c r="E141" s="295" t="s">
        <v>11</v>
      </c>
      <c r="F141" s="295">
        <v>44555</v>
      </c>
      <c r="G141" s="295">
        <v>44554</v>
      </c>
    </row>
    <row r="142" spans="1:7" s="143" customFormat="1" ht="15" customHeight="1">
      <c r="A142" s="278" t="s">
        <v>336</v>
      </c>
      <c r="B142" s="296" t="s">
        <v>389</v>
      </c>
      <c r="C142" s="294">
        <v>44553</v>
      </c>
      <c r="D142" s="294" t="s">
        <v>11</v>
      </c>
      <c r="E142" s="295">
        <v>44557</v>
      </c>
      <c r="F142" s="295">
        <v>44558</v>
      </c>
      <c r="G142" s="295">
        <v>44559</v>
      </c>
    </row>
    <row r="143" spans="1:7" s="143" customFormat="1" ht="15" customHeight="1">
      <c r="A143" s="278" t="s">
        <v>299</v>
      </c>
      <c r="B143" s="296" t="s">
        <v>375</v>
      </c>
      <c r="C143" s="294">
        <v>44559</v>
      </c>
      <c r="D143" s="294">
        <v>44560</v>
      </c>
      <c r="E143" s="295">
        <v>44561</v>
      </c>
      <c r="F143" s="295" t="s">
        <v>11</v>
      </c>
      <c r="G143" s="295" t="s">
        <v>11</v>
      </c>
    </row>
    <row r="144" spans="1:7" s="143" customFormat="1" ht="15" customHeight="1" thickBot="1">
      <c r="A144" s="263" t="s">
        <v>242</v>
      </c>
      <c r="B144" s="264" t="s">
        <v>396</v>
      </c>
      <c r="C144" s="250">
        <v>44559</v>
      </c>
      <c r="D144" s="250" t="s">
        <v>11</v>
      </c>
      <c r="E144" s="297" t="s">
        <v>11</v>
      </c>
      <c r="F144" s="297">
        <v>44562</v>
      </c>
      <c r="G144" s="297">
        <v>44561</v>
      </c>
    </row>
    <row r="145" spans="1:23" s="143" customFormat="1" ht="15" customHeight="1" thickBot="1">
      <c r="A145"/>
      <c r="B145"/>
      <c r="C145"/>
      <c r="E145"/>
      <c r="F145"/>
      <c r="G145"/>
    </row>
    <row r="146" spans="1:23" s="143" customFormat="1" ht="15" customHeight="1">
      <c r="A146" s="1289" t="s">
        <v>49</v>
      </c>
      <c r="B146" s="1291" t="s">
        <v>2</v>
      </c>
      <c r="C146" s="646" t="s">
        <v>29</v>
      </c>
      <c r="D146" s="831" t="s">
        <v>25</v>
      </c>
      <c r="E146" s="832"/>
      <c r="F146" s="832"/>
      <c r="G146" s="833"/>
    </row>
    <row r="147" spans="1:23" s="143" customFormat="1" ht="15" customHeight="1">
      <c r="A147" s="1290"/>
      <c r="B147" s="1292"/>
      <c r="C147" s="647" t="s">
        <v>118</v>
      </c>
      <c r="D147" s="647" t="s">
        <v>39</v>
      </c>
      <c r="E147" s="585" t="s">
        <v>76</v>
      </c>
      <c r="F147" s="585" t="s">
        <v>397</v>
      </c>
      <c r="G147" s="585" t="s">
        <v>38</v>
      </c>
    </row>
    <row r="148" spans="1:23" s="143" customFormat="1" ht="15" customHeight="1">
      <c r="A148" s="278" t="s">
        <v>322</v>
      </c>
      <c r="B148" s="296" t="s">
        <v>343</v>
      </c>
      <c r="C148" s="294">
        <v>44534</v>
      </c>
      <c r="D148" s="294" t="s">
        <v>11</v>
      </c>
      <c r="E148" s="295" t="s">
        <v>11</v>
      </c>
      <c r="F148" s="295">
        <v>44539</v>
      </c>
      <c r="G148" s="295">
        <v>44538</v>
      </c>
    </row>
    <row r="149" spans="1:23" s="143" customFormat="1" ht="15" customHeight="1">
      <c r="A149" s="278" t="s">
        <v>239</v>
      </c>
      <c r="B149" s="296" t="s">
        <v>354</v>
      </c>
      <c r="C149" s="294">
        <v>44535</v>
      </c>
      <c r="D149" s="294" t="s">
        <v>11</v>
      </c>
      <c r="E149" s="295" t="s">
        <v>11</v>
      </c>
      <c r="F149" s="295">
        <v>44536</v>
      </c>
      <c r="G149" s="295">
        <v>44537</v>
      </c>
    </row>
    <row r="150" spans="1:23" s="143" customFormat="1" ht="18" customHeight="1">
      <c r="A150" s="278" t="s">
        <v>353</v>
      </c>
      <c r="B150" s="296" t="s">
        <v>398</v>
      </c>
      <c r="C150" s="294">
        <v>44535</v>
      </c>
      <c r="D150" s="294">
        <v>44538</v>
      </c>
      <c r="E150" s="295">
        <v>44539</v>
      </c>
      <c r="F150" s="295" t="s">
        <v>11</v>
      </c>
      <c r="G150" s="295" t="s">
        <v>11</v>
      </c>
      <c r="T150"/>
      <c r="U150"/>
      <c r="V150"/>
      <c r="W150"/>
    </row>
    <row r="151" spans="1:23" s="143" customFormat="1" ht="19.5" customHeight="1">
      <c r="A151" s="278" t="s">
        <v>300</v>
      </c>
      <c r="B151" s="296" t="s">
        <v>357</v>
      </c>
      <c r="C151" s="294">
        <v>44538</v>
      </c>
      <c r="D151" s="294">
        <v>44544</v>
      </c>
      <c r="E151" s="295" t="s">
        <v>11</v>
      </c>
      <c r="F151" s="295" t="s">
        <v>11</v>
      </c>
      <c r="G151" s="295" t="s">
        <v>11</v>
      </c>
      <c r="H151"/>
      <c r="T151"/>
      <c r="U151"/>
      <c r="V151"/>
      <c r="W151"/>
    </row>
    <row r="152" spans="1:23" s="143" customFormat="1" ht="19.5" customHeight="1">
      <c r="A152" s="278" t="s">
        <v>292</v>
      </c>
      <c r="B152" s="296" t="s">
        <v>320</v>
      </c>
      <c r="C152" s="294">
        <v>44538</v>
      </c>
      <c r="D152" s="294" t="s">
        <v>11</v>
      </c>
      <c r="E152" s="295">
        <v>44547</v>
      </c>
      <c r="F152" s="295" t="s">
        <v>11</v>
      </c>
      <c r="G152" s="295" t="s">
        <v>11</v>
      </c>
      <c r="H152"/>
      <c r="T152"/>
      <c r="U152"/>
      <c r="V152"/>
      <c r="W152"/>
    </row>
    <row r="153" spans="1:23" s="143" customFormat="1" ht="15" customHeight="1">
      <c r="A153" s="278" t="s">
        <v>345</v>
      </c>
      <c r="B153" s="296" t="s">
        <v>351</v>
      </c>
      <c r="C153" s="294">
        <v>44541</v>
      </c>
      <c r="D153" s="294" t="s">
        <v>11</v>
      </c>
      <c r="E153" s="295" t="s">
        <v>11</v>
      </c>
      <c r="F153" s="295">
        <v>44546</v>
      </c>
      <c r="G153" s="295">
        <v>44545</v>
      </c>
      <c r="H153"/>
      <c r="T153"/>
      <c r="U153"/>
      <c r="V153"/>
      <c r="W153"/>
    </row>
    <row r="154" spans="1:23" s="143" customFormat="1" ht="15" customHeight="1">
      <c r="A154" s="278" t="s">
        <v>240</v>
      </c>
      <c r="B154" s="296" t="s">
        <v>356</v>
      </c>
      <c r="C154" s="294">
        <v>44542</v>
      </c>
      <c r="D154" s="294" t="s">
        <v>11</v>
      </c>
      <c r="E154" s="295" t="s">
        <v>11</v>
      </c>
      <c r="F154" s="295">
        <v>44543</v>
      </c>
      <c r="G154" s="295">
        <v>44544</v>
      </c>
      <c r="H154"/>
      <c r="T154"/>
      <c r="U154"/>
      <c r="V154"/>
      <c r="W154"/>
    </row>
    <row r="155" spans="1:23" s="143" customFormat="1" ht="15" customHeight="1">
      <c r="A155" s="278" t="s">
        <v>272</v>
      </c>
      <c r="B155" s="296" t="s">
        <v>344</v>
      </c>
      <c r="C155" s="294">
        <v>44542</v>
      </c>
      <c r="D155" s="294">
        <v>44545</v>
      </c>
      <c r="E155" s="295">
        <v>44546</v>
      </c>
      <c r="F155" s="295" t="s">
        <v>11</v>
      </c>
      <c r="G155" s="295" t="s">
        <v>11</v>
      </c>
      <c r="H155"/>
      <c r="T155"/>
      <c r="U155"/>
      <c r="V155"/>
      <c r="W155"/>
    </row>
    <row r="156" spans="1:23" s="143" customFormat="1" ht="15" customHeight="1">
      <c r="A156" s="278" t="s">
        <v>199</v>
      </c>
      <c r="B156" s="296" t="s">
        <v>356</v>
      </c>
      <c r="C156" s="294">
        <v>44545</v>
      </c>
      <c r="D156" s="294">
        <v>44551</v>
      </c>
      <c r="E156" s="295" t="s">
        <v>11</v>
      </c>
      <c r="F156" s="295" t="s">
        <v>11</v>
      </c>
      <c r="G156" s="295" t="s">
        <v>11</v>
      </c>
      <c r="H156"/>
      <c r="T156"/>
      <c r="U156"/>
      <c r="V156"/>
      <c r="W156"/>
    </row>
    <row r="157" spans="1:23" s="143" customFormat="1" ht="15" customHeight="1">
      <c r="A157" s="278" t="s">
        <v>314</v>
      </c>
      <c r="B157" s="296" t="s">
        <v>355</v>
      </c>
      <c r="C157" s="294">
        <v>44545</v>
      </c>
      <c r="D157" s="294" t="s">
        <v>11</v>
      </c>
      <c r="E157" s="295">
        <v>44554</v>
      </c>
      <c r="F157" s="295" t="s">
        <v>11</v>
      </c>
      <c r="G157" s="295" t="s">
        <v>11</v>
      </c>
      <c r="H157"/>
      <c r="T157"/>
      <c r="U157"/>
      <c r="V157"/>
      <c r="W157"/>
    </row>
    <row r="158" spans="1:23" s="143" customFormat="1" ht="15" customHeight="1">
      <c r="A158" s="278" t="s">
        <v>322</v>
      </c>
      <c r="B158" s="296" t="s">
        <v>344</v>
      </c>
      <c r="C158" s="294">
        <v>44548</v>
      </c>
      <c r="D158" s="294" t="s">
        <v>11</v>
      </c>
      <c r="E158" s="295" t="s">
        <v>11</v>
      </c>
      <c r="F158" s="295">
        <v>44553</v>
      </c>
      <c r="G158" s="295">
        <v>44552</v>
      </c>
      <c r="H158"/>
      <c r="T158"/>
      <c r="U158"/>
      <c r="V158"/>
      <c r="W158"/>
    </row>
    <row r="159" spans="1:23" s="143" customFormat="1" ht="15" customHeight="1">
      <c r="A159" s="278" t="s">
        <v>244</v>
      </c>
      <c r="B159" s="296" t="s">
        <v>357</v>
      </c>
      <c r="C159" s="294">
        <v>44549</v>
      </c>
      <c r="D159" s="294" t="s">
        <v>11</v>
      </c>
      <c r="E159" s="295" t="s">
        <v>11</v>
      </c>
      <c r="F159" s="295">
        <v>44550</v>
      </c>
      <c r="G159" s="295">
        <v>44551</v>
      </c>
      <c r="H159"/>
      <c r="T159"/>
      <c r="U159"/>
      <c r="V159"/>
      <c r="W159"/>
    </row>
    <row r="160" spans="1:23" s="143" customFormat="1" ht="15" customHeight="1">
      <c r="A160" s="261" t="s">
        <v>308</v>
      </c>
      <c r="B160" s="262" t="s">
        <v>399</v>
      </c>
      <c r="C160" s="251">
        <v>44549</v>
      </c>
      <c r="D160" s="251">
        <v>44552</v>
      </c>
      <c r="E160" s="298">
        <v>44553</v>
      </c>
      <c r="F160" s="298" t="s">
        <v>11</v>
      </c>
      <c r="G160" s="298" t="s">
        <v>11</v>
      </c>
      <c r="H160"/>
      <c r="T160"/>
      <c r="U160"/>
      <c r="V160"/>
      <c r="W160"/>
    </row>
    <row r="161" spans="1:23" s="143" customFormat="1" ht="15" customHeight="1">
      <c r="A161" s="261" t="s">
        <v>353</v>
      </c>
      <c r="B161" s="262" t="s">
        <v>391</v>
      </c>
      <c r="C161" s="251">
        <v>44552</v>
      </c>
      <c r="D161" s="251">
        <v>44558</v>
      </c>
      <c r="E161" s="298" t="s">
        <v>11</v>
      </c>
      <c r="F161" s="298" t="s">
        <v>11</v>
      </c>
      <c r="G161" s="298" t="s">
        <v>11</v>
      </c>
      <c r="H161"/>
      <c r="T161"/>
      <c r="U161"/>
      <c r="V161"/>
      <c r="W161"/>
    </row>
    <row r="162" spans="1:23" s="143" customFormat="1" ht="15" customHeight="1">
      <c r="A162" s="261" t="s">
        <v>241</v>
      </c>
      <c r="B162" s="262" t="s">
        <v>355</v>
      </c>
      <c r="C162" s="251">
        <v>44552</v>
      </c>
      <c r="D162" s="251" t="s">
        <v>11</v>
      </c>
      <c r="E162" s="298">
        <v>44561</v>
      </c>
      <c r="F162" s="298" t="s">
        <v>11</v>
      </c>
      <c r="G162" s="298" t="s">
        <v>11</v>
      </c>
      <c r="H162"/>
      <c r="T162"/>
      <c r="U162"/>
      <c r="V162"/>
      <c r="W162"/>
    </row>
    <row r="163" spans="1:23" s="143" customFormat="1" ht="15" customHeight="1">
      <c r="A163" s="261" t="s">
        <v>345</v>
      </c>
      <c r="B163" s="262" t="s">
        <v>399</v>
      </c>
      <c r="C163" s="251">
        <v>44555</v>
      </c>
      <c r="D163" s="251" t="s">
        <v>11</v>
      </c>
      <c r="E163" s="298" t="s">
        <v>11</v>
      </c>
      <c r="F163" s="298">
        <v>44560</v>
      </c>
      <c r="G163" s="298">
        <v>44559</v>
      </c>
      <c r="H163"/>
      <c r="T163"/>
      <c r="U163"/>
      <c r="V163"/>
      <c r="W163"/>
    </row>
    <row r="164" spans="1:23" s="143" customFormat="1" ht="15" customHeight="1">
      <c r="A164" s="261" t="s">
        <v>243</v>
      </c>
      <c r="B164" s="262" t="s">
        <v>357</v>
      </c>
      <c r="C164" s="251">
        <v>44556</v>
      </c>
      <c r="D164" s="251" t="s">
        <v>11</v>
      </c>
      <c r="E164" s="298" t="s">
        <v>11</v>
      </c>
      <c r="F164" s="298">
        <v>44557</v>
      </c>
      <c r="G164" s="298">
        <v>44558</v>
      </c>
      <c r="H164"/>
      <c r="T164"/>
      <c r="U164"/>
      <c r="V164"/>
      <c r="W164"/>
    </row>
    <row r="165" spans="1:23" s="143" customFormat="1" ht="15" customHeight="1">
      <c r="A165" s="261" t="s">
        <v>300</v>
      </c>
      <c r="B165" s="262" t="s">
        <v>344</v>
      </c>
      <c r="C165" s="251">
        <v>44556</v>
      </c>
      <c r="D165" s="251">
        <v>44559</v>
      </c>
      <c r="E165" s="298">
        <v>44560</v>
      </c>
      <c r="F165" s="298" t="s">
        <v>11</v>
      </c>
      <c r="G165" s="298" t="s">
        <v>11</v>
      </c>
      <c r="H165"/>
      <c r="T165"/>
      <c r="U165"/>
      <c r="V165"/>
      <c r="W165"/>
    </row>
    <row r="166" spans="1:23" s="143" customFormat="1" ht="15" customHeight="1">
      <c r="A166" s="261" t="s">
        <v>272</v>
      </c>
      <c r="B166" s="262" t="s">
        <v>358</v>
      </c>
      <c r="C166" s="251">
        <v>44559</v>
      </c>
      <c r="D166" s="251">
        <v>44565</v>
      </c>
      <c r="E166" s="298" t="s">
        <v>11</v>
      </c>
      <c r="F166" s="298" t="s">
        <v>11</v>
      </c>
      <c r="G166" s="298" t="s">
        <v>11</v>
      </c>
      <c r="H166"/>
      <c r="T166"/>
      <c r="U166"/>
      <c r="V166"/>
      <c r="W166"/>
    </row>
    <row r="167" spans="1:23" s="143" customFormat="1" ht="15" customHeight="1" thickBot="1">
      <c r="A167" s="263" t="s">
        <v>292</v>
      </c>
      <c r="B167" s="264" t="s">
        <v>355</v>
      </c>
      <c r="C167" s="250">
        <v>44559</v>
      </c>
      <c r="D167" s="250" t="s">
        <v>11</v>
      </c>
      <c r="E167" s="297">
        <v>44568</v>
      </c>
      <c r="F167" s="297" t="s">
        <v>11</v>
      </c>
      <c r="G167" s="297" t="s">
        <v>11</v>
      </c>
      <c r="H167"/>
      <c r="T167"/>
      <c r="U167"/>
      <c r="V167"/>
      <c r="W167"/>
    </row>
    <row r="168" spans="1:23" s="143" customFormat="1" ht="15" customHeight="1" thickBot="1">
      <c r="A168"/>
      <c r="B168"/>
      <c r="C168"/>
      <c r="D168"/>
      <c r="E168"/>
      <c r="F168"/>
      <c r="G168"/>
      <c r="H168"/>
      <c r="T168"/>
      <c r="U168"/>
      <c r="V168"/>
      <c r="W168"/>
    </row>
    <row r="169" spans="1:23" s="143" customFormat="1" ht="15" customHeight="1">
      <c r="A169" s="1289" t="s">
        <v>49</v>
      </c>
      <c r="B169" s="1291" t="s">
        <v>2</v>
      </c>
      <c r="C169" s="646" t="s">
        <v>29</v>
      </c>
      <c r="D169" s="831" t="s">
        <v>25</v>
      </c>
      <c r="E169" s="832"/>
      <c r="F169" s="832"/>
      <c r="G169" s="833"/>
      <c r="H169"/>
      <c r="T169"/>
      <c r="U169"/>
      <c r="V169"/>
      <c r="W169"/>
    </row>
    <row r="170" spans="1:23" s="143" customFormat="1" ht="15" customHeight="1">
      <c r="A170" s="1290"/>
      <c r="B170" s="1292"/>
      <c r="C170" s="647" t="s">
        <v>118</v>
      </c>
      <c r="D170" s="647" t="s">
        <v>161</v>
      </c>
      <c r="E170" s="585" t="s">
        <v>346</v>
      </c>
      <c r="F170" s="585" t="s">
        <v>347</v>
      </c>
      <c r="G170" s="585" t="s">
        <v>162</v>
      </c>
      <c r="H170"/>
      <c r="T170"/>
      <c r="U170"/>
      <c r="V170"/>
      <c r="W170"/>
    </row>
    <row r="171" spans="1:23" s="143" customFormat="1" ht="15" customHeight="1">
      <c r="A171" s="278" t="s">
        <v>353</v>
      </c>
      <c r="B171" s="296" t="s">
        <v>398</v>
      </c>
      <c r="C171" s="294">
        <v>44535</v>
      </c>
      <c r="D171" s="294">
        <v>44539</v>
      </c>
      <c r="E171" s="295">
        <v>44540</v>
      </c>
      <c r="F171" s="295" t="s">
        <v>11</v>
      </c>
      <c r="G171" s="295" t="s">
        <v>11</v>
      </c>
      <c r="H171"/>
      <c r="T171"/>
      <c r="U171"/>
      <c r="V171"/>
      <c r="W171"/>
    </row>
    <row r="172" spans="1:23" s="143" customFormat="1" ht="15" customHeight="1">
      <c r="A172" s="278" t="s">
        <v>269</v>
      </c>
      <c r="B172" s="296" t="s">
        <v>320</v>
      </c>
      <c r="C172" s="294">
        <v>44535</v>
      </c>
      <c r="D172" s="294">
        <v>44543</v>
      </c>
      <c r="E172" s="295" t="s">
        <v>11</v>
      </c>
      <c r="F172" s="295" t="s">
        <v>11</v>
      </c>
      <c r="G172" s="295">
        <v>44541</v>
      </c>
      <c r="H172"/>
      <c r="T172"/>
      <c r="U172"/>
      <c r="V172"/>
      <c r="W172"/>
    </row>
    <row r="173" spans="1:23" s="143" customFormat="1" ht="19.5" customHeight="1">
      <c r="A173" s="278" t="s">
        <v>239</v>
      </c>
      <c r="B173" s="296" t="s">
        <v>354</v>
      </c>
      <c r="C173" s="294">
        <v>44535</v>
      </c>
      <c r="D173" s="294">
        <v>44540</v>
      </c>
      <c r="E173" s="295" t="s">
        <v>11</v>
      </c>
      <c r="F173" s="295" t="s">
        <v>11</v>
      </c>
      <c r="G173" s="295" t="s">
        <v>11</v>
      </c>
      <c r="H173"/>
      <c r="T173"/>
      <c r="U173"/>
      <c r="V173"/>
      <c r="W173"/>
    </row>
    <row r="174" spans="1:23" s="143" customFormat="1" ht="19.5" customHeight="1">
      <c r="A174" s="278" t="s">
        <v>292</v>
      </c>
      <c r="B174" s="296" t="s">
        <v>320</v>
      </c>
      <c r="C174" s="294">
        <v>44538</v>
      </c>
      <c r="D174" s="294">
        <v>44542</v>
      </c>
      <c r="E174" s="295">
        <v>44543</v>
      </c>
      <c r="F174" s="295" t="s">
        <v>11</v>
      </c>
      <c r="G174" s="295" t="s">
        <v>11</v>
      </c>
      <c r="H174"/>
      <c r="T174"/>
      <c r="U174"/>
      <c r="V174"/>
      <c r="W174"/>
    </row>
    <row r="175" spans="1:23" s="143" customFormat="1" ht="19.5" customHeight="1">
      <c r="A175" s="278" t="s">
        <v>300</v>
      </c>
      <c r="B175" s="296" t="s">
        <v>357</v>
      </c>
      <c r="C175" s="294">
        <v>44538</v>
      </c>
      <c r="D175" s="294" t="s">
        <v>11</v>
      </c>
      <c r="E175" s="295" t="s">
        <v>11</v>
      </c>
      <c r="F175" s="295" t="s">
        <v>11</v>
      </c>
      <c r="G175" s="295">
        <v>44543</v>
      </c>
      <c r="H175"/>
      <c r="T175"/>
      <c r="U175"/>
      <c r="V175"/>
      <c r="W175"/>
    </row>
    <row r="176" spans="1:23" s="143" customFormat="1" ht="16.5" customHeight="1">
      <c r="A176" s="278" t="s">
        <v>272</v>
      </c>
      <c r="B176" s="296" t="s">
        <v>344</v>
      </c>
      <c r="C176" s="294">
        <v>44542</v>
      </c>
      <c r="D176" s="294">
        <v>44546</v>
      </c>
      <c r="E176" s="295">
        <v>44547</v>
      </c>
      <c r="F176" s="295" t="s">
        <v>11</v>
      </c>
      <c r="G176" s="295" t="s">
        <v>11</v>
      </c>
      <c r="H176"/>
      <c r="T176"/>
      <c r="U176"/>
      <c r="V176"/>
      <c r="W176"/>
    </row>
    <row r="177" spans="1:23" s="143" customFormat="1" ht="16.5" customHeight="1">
      <c r="A177" s="278" t="s">
        <v>238</v>
      </c>
      <c r="B177" s="296" t="s">
        <v>320</v>
      </c>
      <c r="C177" s="294">
        <v>44542</v>
      </c>
      <c r="D177" s="294">
        <v>44550</v>
      </c>
      <c r="E177" s="295" t="s">
        <v>11</v>
      </c>
      <c r="F177" s="295" t="s">
        <v>11</v>
      </c>
      <c r="G177" s="295">
        <v>44548</v>
      </c>
      <c r="H177"/>
      <c r="T177"/>
      <c r="U177"/>
      <c r="V177"/>
      <c r="W177"/>
    </row>
    <row r="178" spans="1:23" s="143" customFormat="1" ht="16.5" customHeight="1">
      <c r="A178" s="278" t="s">
        <v>240</v>
      </c>
      <c r="B178" s="296" t="s">
        <v>356</v>
      </c>
      <c r="C178" s="294">
        <v>44542</v>
      </c>
      <c r="D178" s="294">
        <v>44547</v>
      </c>
      <c r="E178" s="295" t="s">
        <v>11</v>
      </c>
      <c r="F178" s="295" t="s">
        <v>11</v>
      </c>
      <c r="G178" s="295" t="s">
        <v>11</v>
      </c>
      <c r="H178"/>
      <c r="T178"/>
      <c r="U178"/>
      <c r="V178"/>
      <c r="W178"/>
    </row>
    <row r="179" spans="1:23" s="143" customFormat="1" ht="16.5" customHeight="1">
      <c r="A179" s="278" t="s">
        <v>314</v>
      </c>
      <c r="B179" s="296" t="s">
        <v>355</v>
      </c>
      <c r="C179" s="294">
        <v>44545</v>
      </c>
      <c r="D179" s="294">
        <v>44549</v>
      </c>
      <c r="E179" s="295">
        <v>44550</v>
      </c>
      <c r="F179" s="295" t="s">
        <v>11</v>
      </c>
      <c r="G179" s="295" t="s">
        <v>11</v>
      </c>
      <c r="H179"/>
      <c r="T179"/>
      <c r="U179"/>
      <c r="V179"/>
      <c r="W179"/>
    </row>
    <row r="180" spans="1:23" s="143" customFormat="1" ht="16.5" customHeight="1">
      <c r="A180" s="278" t="s">
        <v>199</v>
      </c>
      <c r="B180" s="296" t="s">
        <v>356</v>
      </c>
      <c r="C180" s="294">
        <v>44545</v>
      </c>
      <c r="D180" s="294" t="s">
        <v>11</v>
      </c>
      <c r="E180" s="295" t="s">
        <v>11</v>
      </c>
      <c r="F180" s="295" t="s">
        <v>11</v>
      </c>
      <c r="G180" s="295">
        <v>44550</v>
      </c>
      <c r="H180"/>
      <c r="T180"/>
      <c r="U180"/>
      <c r="V180"/>
      <c r="W180"/>
    </row>
    <row r="181" spans="1:23" s="143" customFormat="1" ht="16.5" customHeight="1">
      <c r="A181" s="278" t="s">
        <v>308</v>
      </c>
      <c r="B181" s="296" t="s">
        <v>399</v>
      </c>
      <c r="C181" s="294">
        <v>44549</v>
      </c>
      <c r="D181" s="294">
        <v>44553</v>
      </c>
      <c r="E181" s="295">
        <v>44554</v>
      </c>
      <c r="F181" s="295" t="s">
        <v>11</v>
      </c>
      <c r="G181" s="295" t="s">
        <v>11</v>
      </c>
      <c r="H181"/>
      <c r="T181"/>
      <c r="U181"/>
      <c r="V181"/>
      <c r="W181"/>
    </row>
    <row r="182" spans="1:23" s="143" customFormat="1" ht="16.5" customHeight="1">
      <c r="A182" s="278" t="s">
        <v>307</v>
      </c>
      <c r="B182" s="296" t="s">
        <v>355</v>
      </c>
      <c r="C182" s="294">
        <v>44549</v>
      </c>
      <c r="D182" s="294">
        <v>44557</v>
      </c>
      <c r="E182" s="295" t="s">
        <v>11</v>
      </c>
      <c r="F182" s="295" t="s">
        <v>11</v>
      </c>
      <c r="G182" s="295">
        <v>44555</v>
      </c>
      <c r="H182"/>
      <c r="T182"/>
      <c r="U182"/>
      <c r="V182"/>
      <c r="W182"/>
    </row>
    <row r="183" spans="1:23" s="143" customFormat="1" ht="16.5" customHeight="1">
      <c r="A183" s="261" t="s">
        <v>244</v>
      </c>
      <c r="B183" s="262" t="s">
        <v>357</v>
      </c>
      <c r="C183" s="251">
        <v>44549</v>
      </c>
      <c r="D183" s="251">
        <v>44554</v>
      </c>
      <c r="E183" s="298" t="s">
        <v>11</v>
      </c>
      <c r="F183" s="298" t="s">
        <v>11</v>
      </c>
      <c r="G183" s="298" t="s">
        <v>11</v>
      </c>
      <c r="H183"/>
      <c r="T183"/>
      <c r="U183"/>
      <c r="V183"/>
      <c r="W183"/>
    </row>
    <row r="184" spans="1:23" s="143" customFormat="1" ht="16.5" customHeight="1">
      <c r="A184" s="261" t="s">
        <v>241</v>
      </c>
      <c r="B184" s="262" t="s">
        <v>355</v>
      </c>
      <c r="C184" s="251">
        <v>44552</v>
      </c>
      <c r="D184" s="251">
        <v>44556</v>
      </c>
      <c r="E184" s="298">
        <v>44557</v>
      </c>
      <c r="F184" s="298" t="s">
        <v>11</v>
      </c>
      <c r="G184" s="298" t="s">
        <v>11</v>
      </c>
      <c r="H184"/>
      <c r="T184"/>
      <c r="U184"/>
      <c r="V184"/>
      <c r="W184"/>
    </row>
    <row r="185" spans="1:23" s="143" customFormat="1" ht="16.5" customHeight="1">
      <c r="A185" s="261" t="s">
        <v>353</v>
      </c>
      <c r="B185" s="262" t="s">
        <v>391</v>
      </c>
      <c r="C185" s="251">
        <v>44552</v>
      </c>
      <c r="D185" s="251" t="s">
        <v>11</v>
      </c>
      <c r="E185" s="298" t="s">
        <v>11</v>
      </c>
      <c r="F185" s="298" t="s">
        <v>11</v>
      </c>
      <c r="G185" s="298">
        <v>44557</v>
      </c>
      <c r="H185"/>
      <c r="T185"/>
      <c r="U185"/>
      <c r="V185"/>
      <c r="W185"/>
    </row>
    <row r="186" spans="1:23" s="143" customFormat="1" ht="16.5" customHeight="1">
      <c r="A186" s="261" t="s">
        <v>300</v>
      </c>
      <c r="B186" s="262" t="s">
        <v>344</v>
      </c>
      <c r="C186" s="251">
        <v>44556</v>
      </c>
      <c r="D186" s="251">
        <v>44560</v>
      </c>
      <c r="E186" s="298">
        <v>44561</v>
      </c>
      <c r="F186" s="298" t="s">
        <v>11</v>
      </c>
      <c r="G186" s="298" t="s">
        <v>11</v>
      </c>
      <c r="H186"/>
      <c r="T186"/>
      <c r="U186"/>
      <c r="V186"/>
      <c r="W186"/>
    </row>
    <row r="187" spans="1:23" s="143" customFormat="1" ht="16.5" customHeight="1">
      <c r="A187" s="261" t="s">
        <v>269</v>
      </c>
      <c r="B187" s="262" t="s">
        <v>355</v>
      </c>
      <c r="C187" s="251">
        <v>44556</v>
      </c>
      <c r="D187" s="251">
        <v>44564</v>
      </c>
      <c r="E187" s="298" t="s">
        <v>11</v>
      </c>
      <c r="F187" s="298" t="s">
        <v>11</v>
      </c>
      <c r="G187" s="298">
        <v>44562</v>
      </c>
      <c r="H187"/>
      <c r="T187"/>
      <c r="U187"/>
      <c r="V187"/>
      <c r="W187"/>
    </row>
    <row r="188" spans="1:23" s="143" customFormat="1" ht="16.5" customHeight="1">
      <c r="A188" s="261" t="s">
        <v>243</v>
      </c>
      <c r="B188" s="262" t="s">
        <v>357</v>
      </c>
      <c r="C188" s="251">
        <v>44556</v>
      </c>
      <c r="D188" s="251">
        <v>44561</v>
      </c>
      <c r="E188" s="298" t="s">
        <v>11</v>
      </c>
      <c r="F188" s="298" t="s">
        <v>11</v>
      </c>
      <c r="G188" s="298" t="s">
        <v>11</v>
      </c>
      <c r="H188"/>
      <c r="T188"/>
      <c r="U188"/>
      <c r="V188"/>
      <c r="W188"/>
    </row>
    <row r="189" spans="1:23" s="143" customFormat="1" ht="16.5" customHeight="1">
      <c r="A189" s="261" t="s">
        <v>292</v>
      </c>
      <c r="B189" s="262" t="s">
        <v>355</v>
      </c>
      <c r="C189" s="251">
        <v>44559</v>
      </c>
      <c r="D189" s="251">
        <v>44563</v>
      </c>
      <c r="E189" s="298">
        <v>44564</v>
      </c>
      <c r="F189" s="298" t="s">
        <v>11</v>
      </c>
      <c r="G189" s="298" t="s">
        <v>11</v>
      </c>
      <c r="H189"/>
      <c r="T189"/>
      <c r="U189"/>
      <c r="V189"/>
      <c r="W189"/>
    </row>
    <row r="190" spans="1:23" s="143" customFormat="1" ht="16.5" customHeight="1" thickBot="1">
      <c r="A190" s="263" t="s">
        <v>272</v>
      </c>
      <c r="B190" s="264" t="s">
        <v>358</v>
      </c>
      <c r="C190" s="250">
        <v>44559</v>
      </c>
      <c r="D190" s="250" t="s">
        <v>11</v>
      </c>
      <c r="E190" s="297" t="s">
        <v>11</v>
      </c>
      <c r="F190" s="297" t="s">
        <v>11</v>
      </c>
      <c r="G190" s="297">
        <v>44564</v>
      </c>
      <c r="H190"/>
      <c r="T190"/>
      <c r="U190"/>
      <c r="V190"/>
      <c r="W190"/>
    </row>
    <row r="191" spans="1:23" s="143" customFormat="1" ht="16.5" customHeight="1">
      <c r="A191"/>
      <c r="B191"/>
      <c r="C191"/>
      <c r="D191"/>
      <c r="E191"/>
      <c r="F191"/>
      <c r="G191"/>
      <c r="H191"/>
      <c r="T191"/>
      <c r="U191"/>
      <c r="V191"/>
      <c r="W191"/>
    </row>
    <row r="192" spans="1:23" s="143" customFormat="1" ht="16.5" customHeight="1">
      <c r="A192" s="163" t="s">
        <v>176</v>
      </c>
      <c r="B192" s="134"/>
      <c r="C192" s="135"/>
      <c r="D192" s="141"/>
      <c r="E192"/>
      <c r="F192"/>
      <c r="G192"/>
      <c r="H192"/>
      <c r="T192"/>
      <c r="U192"/>
      <c r="V192"/>
      <c r="W192"/>
    </row>
    <row r="193" spans="1:23" s="143" customFormat="1" ht="16.5" customHeight="1">
      <c r="A193"/>
      <c r="B193"/>
      <c r="C193"/>
      <c r="D193"/>
      <c r="E193"/>
      <c r="F193"/>
      <c r="G193"/>
      <c r="H193"/>
      <c r="T193"/>
      <c r="U193"/>
      <c r="V193"/>
      <c r="W193"/>
    </row>
    <row r="194" spans="1:23" s="143" customFormat="1" ht="16.5" customHeight="1">
      <c r="A194" s="428" t="s">
        <v>192</v>
      </c>
      <c r="B194"/>
      <c r="C194"/>
      <c r="D194"/>
      <c r="E194"/>
      <c r="F194"/>
      <c r="G194"/>
      <c r="H194"/>
      <c r="T194"/>
      <c r="U194"/>
      <c r="V194"/>
      <c r="W194"/>
    </row>
    <row r="195" spans="1:23" s="143" customFormat="1" ht="16.5" customHeight="1">
      <c r="A195"/>
      <c r="B195"/>
      <c r="C195"/>
      <c r="D195"/>
      <c r="E195"/>
      <c r="F195"/>
      <c r="G195"/>
      <c r="H195"/>
      <c r="T195"/>
      <c r="U195"/>
      <c r="V195"/>
      <c r="W195"/>
    </row>
    <row r="196" spans="1:23" s="143" customFormat="1" ht="15" customHeight="1">
      <c r="A196" t="s">
        <v>214</v>
      </c>
      <c r="B196" t="s">
        <v>193</v>
      </c>
      <c r="C196"/>
      <c r="D196"/>
      <c r="E196"/>
      <c r="F196"/>
      <c r="G196"/>
      <c r="H196"/>
      <c r="J196"/>
      <c r="K196"/>
      <c r="L196"/>
      <c r="M196"/>
      <c r="T196"/>
      <c r="U196"/>
      <c r="V196"/>
      <c r="W196"/>
    </row>
    <row r="197" spans="1:23" s="143" customFormat="1" ht="15" customHeight="1">
      <c r="A197"/>
      <c r="B197" t="s">
        <v>194</v>
      </c>
      <c r="C197"/>
      <c r="D197"/>
      <c r="E197"/>
      <c r="F197"/>
      <c r="G197"/>
      <c r="J197"/>
      <c r="K197"/>
      <c r="L197"/>
      <c r="M197"/>
      <c r="O197"/>
      <c r="P197"/>
      <c r="Q197"/>
      <c r="R197"/>
      <c r="T197"/>
      <c r="U197"/>
      <c r="V197"/>
      <c r="W197"/>
    </row>
    <row r="198" spans="1:23" s="143" customFormat="1" ht="15" customHeight="1">
      <c r="A198"/>
      <c r="B198"/>
      <c r="C198"/>
      <c r="D198"/>
      <c r="E198"/>
      <c r="F198"/>
      <c r="G198"/>
      <c r="H198"/>
      <c r="J198"/>
      <c r="K198"/>
      <c r="L198"/>
      <c r="M198"/>
      <c r="O198"/>
      <c r="P198"/>
      <c r="Q198"/>
      <c r="R198"/>
      <c r="T198"/>
      <c r="U198"/>
      <c r="V198"/>
      <c r="W198"/>
    </row>
    <row r="199" spans="1:23" s="143" customFormat="1" ht="15" customHeight="1">
      <c r="A199" t="s">
        <v>215</v>
      </c>
      <c r="B199" t="s">
        <v>216</v>
      </c>
      <c r="C199"/>
      <c r="D199"/>
      <c r="E199"/>
      <c r="F199"/>
      <c r="G199"/>
      <c r="H199"/>
      <c r="J199"/>
      <c r="K199"/>
      <c r="L199"/>
      <c r="M199"/>
      <c r="O199"/>
      <c r="P199"/>
      <c r="Q199"/>
      <c r="R199"/>
      <c r="T199"/>
      <c r="U199"/>
      <c r="V199"/>
      <c r="W199"/>
    </row>
    <row r="200" spans="1:23" s="143" customFormat="1" ht="15" customHeight="1">
      <c r="A200"/>
      <c r="B200" t="s">
        <v>217</v>
      </c>
      <c r="C200"/>
      <c r="D200"/>
      <c r="E200"/>
      <c r="F200"/>
      <c r="G200"/>
      <c r="H200"/>
      <c r="J200"/>
      <c r="K200"/>
      <c r="L200"/>
      <c r="M200"/>
      <c r="O200"/>
      <c r="P200"/>
      <c r="Q200"/>
      <c r="R200"/>
      <c r="T200"/>
      <c r="U200"/>
      <c r="V200"/>
      <c r="W200"/>
    </row>
    <row r="201" spans="1:23" s="143" customFormat="1" ht="15" customHeight="1">
      <c r="A201"/>
      <c r="B201"/>
      <c r="C201"/>
      <c r="D201"/>
      <c r="E201"/>
      <c r="F201"/>
      <c r="G201"/>
      <c r="H201"/>
      <c r="I201" s="139"/>
      <c r="J201"/>
      <c r="K201"/>
      <c r="L201"/>
      <c r="M201"/>
      <c r="O201"/>
      <c r="P201"/>
      <c r="Q201"/>
      <c r="R201"/>
      <c r="T201"/>
      <c r="U201"/>
      <c r="V201"/>
      <c r="W201"/>
    </row>
    <row r="202" spans="1:23" s="143" customFormat="1" ht="15" customHeight="1">
      <c r="A202" t="s">
        <v>218</v>
      </c>
      <c r="B202" t="s">
        <v>219</v>
      </c>
      <c r="C202"/>
      <c r="D202"/>
      <c r="E202"/>
      <c r="F202"/>
      <c r="G202"/>
      <c r="H202"/>
      <c r="I202" s="137"/>
      <c r="J202"/>
      <c r="K202"/>
      <c r="L202"/>
      <c r="M202"/>
      <c r="O202"/>
      <c r="P202"/>
      <c r="Q202"/>
      <c r="R202"/>
      <c r="T202"/>
      <c r="U202"/>
      <c r="V202"/>
      <c r="W202"/>
    </row>
    <row r="204" spans="1:23">
      <c r="B204" t="s">
        <v>220</v>
      </c>
    </row>
    <row r="206" spans="1:23">
      <c r="A206" t="s">
        <v>221</v>
      </c>
      <c r="B206" t="s">
        <v>222</v>
      </c>
    </row>
    <row r="207" spans="1:23">
      <c r="B207" t="s">
        <v>223</v>
      </c>
    </row>
    <row r="209" spans="1:2">
      <c r="A209" t="s">
        <v>224</v>
      </c>
      <c r="B209" t="s">
        <v>225</v>
      </c>
    </row>
    <row r="210" spans="1:2">
      <c r="B210" t="s">
        <v>226</v>
      </c>
    </row>
  </sheetData>
  <mergeCells count="28">
    <mergeCell ref="D82:E82"/>
    <mergeCell ref="D66:E66"/>
    <mergeCell ref="B82:B83"/>
    <mergeCell ref="D107:F107"/>
    <mergeCell ref="A146:A147"/>
    <mergeCell ref="B146:B147"/>
    <mergeCell ref="B107:B108"/>
    <mergeCell ref="B66:B67"/>
    <mergeCell ref="A82:A83"/>
    <mergeCell ref="D93:E93"/>
    <mergeCell ref="A66:A67"/>
    <mergeCell ref="A1:G1"/>
    <mergeCell ref="A2:G2"/>
    <mergeCell ref="A3:G3"/>
    <mergeCell ref="A44:A45"/>
    <mergeCell ref="A7:D7"/>
    <mergeCell ref="D44:F44"/>
    <mergeCell ref="A4:G4"/>
    <mergeCell ref="B44:B45"/>
    <mergeCell ref="A169:A170"/>
    <mergeCell ref="B169:B170"/>
    <mergeCell ref="B8:B9"/>
    <mergeCell ref="A93:A94"/>
    <mergeCell ref="A130:A131"/>
    <mergeCell ref="B130:B131"/>
    <mergeCell ref="A107:A108"/>
    <mergeCell ref="B93:B94"/>
    <mergeCell ref="A8:A9"/>
  </mergeCells>
  <phoneticPr fontId="128"/>
  <hyperlinks>
    <hyperlink ref="A5" location="INDEX!A1" display="BACK TO INDEX" xr:uid="{00000000-0004-0000-1000-000000000000}"/>
  </hyperlinks>
  <pageMargins left="0.7" right="0.7" top="0.75" bottom="0.75" header="0.3" footer="0.3"/>
  <pageSetup scale="16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1147E-5754-4550-89D6-AC4F4FBA3988}">
  <sheetPr>
    <tabColor rgb="FF0070C0"/>
  </sheetPr>
  <dimension ref="A1:G21"/>
  <sheetViews>
    <sheetView workbookViewId="0">
      <selection activeCell="A22" sqref="A22"/>
    </sheetView>
  </sheetViews>
  <sheetFormatPr defaultRowHeight="14.25"/>
  <cols>
    <col min="1" max="1" width="34.42578125" customWidth="1"/>
    <col min="2" max="2" width="14.28515625" customWidth="1"/>
    <col min="3" max="3" width="10" customWidth="1"/>
    <col min="4" max="4" width="17.7109375" customWidth="1"/>
    <col min="5" max="5" width="14.85546875" customWidth="1"/>
    <col min="6" max="6" width="16" customWidth="1"/>
    <col min="7" max="7" width="19.140625" customWidth="1"/>
  </cols>
  <sheetData>
    <row r="1" spans="1:7" ht="26.25" customHeight="1">
      <c r="A1" s="1143" t="s">
        <v>163</v>
      </c>
      <c r="B1" s="1143"/>
      <c r="C1" s="1143"/>
      <c r="D1" s="1143"/>
      <c r="E1" s="1143"/>
      <c r="F1" s="1143"/>
      <c r="G1" s="1143"/>
    </row>
    <row r="2" spans="1:7" ht="18.75">
      <c r="A2" s="1144" t="s">
        <v>167</v>
      </c>
      <c r="B2" s="1144"/>
      <c r="C2" s="1144"/>
      <c r="D2" s="1144"/>
      <c r="E2" s="1144"/>
      <c r="F2" s="1144"/>
      <c r="G2" s="1144"/>
    </row>
    <row r="3" spans="1:7" ht="19.5" thickBot="1">
      <c r="A3" s="1145" t="s">
        <v>168</v>
      </c>
      <c r="B3" s="1145"/>
      <c r="C3" s="1145"/>
      <c r="D3" s="1145"/>
      <c r="E3" s="1145"/>
      <c r="F3" s="1145"/>
      <c r="G3" s="1145"/>
    </row>
    <row r="4" spans="1:7" ht="21" thickTop="1">
      <c r="A4" s="1302" t="s">
        <v>19</v>
      </c>
      <c r="B4" s="1302"/>
      <c r="C4" s="1302"/>
      <c r="D4" s="1302"/>
      <c r="E4" s="1302"/>
      <c r="F4" s="1302"/>
      <c r="G4" s="1302"/>
    </row>
    <row r="5" spans="1:7" ht="20.25">
      <c r="A5" s="19"/>
      <c r="B5" s="19"/>
      <c r="C5" s="19"/>
    </row>
    <row r="6" spans="1:7">
      <c r="A6" s="189" t="s">
        <v>91</v>
      </c>
      <c r="B6" s="18"/>
      <c r="C6" s="18"/>
      <c r="F6" s="319" t="s">
        <v>47</v>
      </c>
      <c r="G6" s="320">
        <f ca="1">TODAY()</f>
        <v>45621</v>
      </c>
    </row>
    <row r="7" spans="1:7" ht="15" thickBot="1"/>
    <row r="8" spans="1:7">
      <c r="A8" s="1303" t="s">
        <v>572</v>
      </c>
      <c r="B8" s="1305" t="s">
        <v>33</v>
      </c>
      <c r="C8" s="885" t="s">
        <v>29</v>
      </c>
      <c r="D8" s="1307"/>
      <c r="E8" s="1307"/>
      <c r="F8" s="1307"/>
      <c r="G8" s="1308"/>
    </row>
    <row r="9" spans="1:7">
      <c r="A9" s="1304"/>
      <c r="B9" s="1306"/>
      <c r="C9" s="882" t="s">
        <v>34</v>
      </c>
      <c r="D9" s="882" t="s">
        <v>551</v>
      </c>
      <c r="E9" s="882" t="s">
        <v>552</v>
      </c>
      <c r="F9" s="882" t="s">
        <v>553</v>
      </c>
      <c r="G9" s="886" t="s">
        <v>554</v>
      </c>
    </row>
    <row r="10" spans="1:7" ht="21" customHeight="1">
      <c r="A10" s="887" t="s">
        <v>816</v>
      </c>
      <c r="B10" s="883" t="s">
        <v>817</v>
      </c>
      <c r="C10" s="884">
        <v>45633</v>
      </c>
      <c r="D10" s="884">
        <v>45640</v>
      </c>
      <c r="E10" s="884">
        <v>45641</v>
      </c>
      <c r="F10" s="884">
        <v>45642</v>
      </c>
      <c r="G10" s="888">
        <v>45644</v>
      </c>
    </row>
    <row r="11" spans="1:7" ht="21" customHeight="1">
      <c r="A11" s="887" t="s">
        <v>500</v>
      </c>
      <c r="B11" s="883" t="s">
        <v>664</v>
      </c>
      <c r="C11" s="884">
        <v>45640</v>
      </c>
      <c r="D11" s="884">
        <v>45647</v>
      </c>
      <c r="E11" s="884">
        <v>45648</v>
      </c>
      <c r="F11" s="884">
        <v>45650</v>
      </c>
      <c r="G11" s="888">
        <v>45651</v>
      </c>
    </row>
    <row r="12" spans="1:7" ht="21" customHeight="1">
      <c r="A12" s="887" t="s">
        <v>499</v>
      </c>
      <c r="B12" s="883" t="s">
        <v>744</v>
      </c>
      <c r="C12" s="884">
        <v>45647</v>
      </c>
      <c r="D12" s="884">
        <v>45654</v>
      </c>
      <c r="E12" s="884">
        <v>45655</v>
      </c>
      <c r="F12" s="884">
        <v>45657</v>
      </c>
      <c r="G12" s="888">
        <v>45658</v>
      </c>
    </row>
    <row r="13" spans="1:7" ht="21" customHeight="1">
      <c r="A13" s="887" t="s">
        <v>578</v>
      </c>
      <c r="B13" s="883" t="s">
        <v>818</v>
      </c>
      <c r="C13" s="884">
        <v>45654</v>
      </c>
      <c r="D13" s="884">
        <v>45661</v>
      </c>
      <c r="E13" s="884">
        <v>45662</v>
      </c>
      <c r="F13" s="884">
        <v>45664</v>
      </c>
      <c r="G13" s="888">
        <v>45665</v>
      </c>
    </row>
    <row r="14" spans="1:7" ht="21" customHeight="1">
      <c r="A14" s="887" t="s">
        <v>819</v>
      </c>
      <c r="B14" s="883" t="s">
        <v>501</v>
      </c>
      <c r="C14" s="884">
        <v>45661</v>
      </c>
      <c r="D14" s="884">
        <v>45668</v>
      </c>
      <c r="E14" s="884">
        <v>45669</v>
      </c>
      <c r="F14" s="884">
        <v>45671</v>
      </c>
      <c r="G14" s="888">
        <v>45672</v>
      </c>
    </row>
    <row r="15" spans="1:7" ht="21" customHeight="1">
      <c r="A15" s="887" t="s">
        <v>500</v>
      </c>
      <c r="B15" s="883" t="s">
        <v>820</v>
      </c>
      <c r="C15" s="884">
        <v>45668</v>
      </c>
      <c r="D15" s="884">
        <v>45675</v>
      </c>
      <c r="E15" s="884">
        <v>45676</v>
      </c>
      <c r="F15" s="884">
        <v>45678</v>
      </c>
      <c r="G15" s="888">
        <v>45679</v>
      </c>
    </row>
    <row r="16" spans="1:7" ht="21" customHeight="1">
      <c r="A16" s="887" t="s">
        <v>499</v>
      </c>
      <c r="B16" s="883" t="s">
        <v>821</v>
      </c>
      <c r="C16" s="884">
        <v>45675</v>
      </c>
      <c r="D16" s="884">
        <v>45682</v>
      </c>
      <c r="E16" s="884">
        <v>45683</v>
      </c>
      <c r="F16" s="884">
        <v>45685</v>
      </c>
      <c r="G16" s="888">
        <v>45686</v>
      </c>
    </row>
    <row r="17" spans="1:7" ht="21" customHeight="1" thickBot="1">
      <c r="A17" s="889" t="s">
        <v>578</v>
      </c>
      <c r="B17" s="890" t="s">
        <v>822</v>
      </c>
      <c r="C17" s="891">
        <v>45682</v>
      </c>
      <c r="D17" s="891">
        <v>45689</v>
      </c>
      <c r="E17" s="891">
        <v>45690</v>
      </c>
      <c r="F17" s="891">
        <v>45692</v>
      </c>
      <c r="G17" s="892">
        <v>45693</v>
      </c>
    </row>
    <row r="19" spans="1:7">
      <c r="A19" s="895" t="s">
        <v>116</v>
      </c>
      <c r="B19" s="894"/>
    </row>
    <row r="20" spans="1:7">
      <c r="A20" s="893" t="s">
        <v>555</v>
      </c>
      <c r="B20" s="894" t="s">
        <v>556</v>
      </c>
    </row>
    <row r="21" spans="1:7">
      <c r="A21" s="893" t="s">
        <v>557</v>
      </c>
      <c r="B21" s="894" t="s">
        <v>558</v>
      </c>
    </row>
  </sheetData>
  <mergeCells count="7">
    <mergeCell ref="A1:G1"/>
    <mergeCell ref="A2:G2"/>
    <mergeCell ref="A4:G4"/>
    <mergeCell ref="A8:A9"/>
    <mergeCell ref="B8:B9"/>
    <mergeCell ref="A3:G3"/>
    <mergeCell ref="D8:G8"/>
  </mergeCells>
  <hyperlinks>
    <hyperlink ref="A6" location="INDEX!A1" display="BACK TO INDEX" xr:uid="{AF5693E2-2277-4298-96F7-53A56343879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47A08-0D14-46EA-B70A-D2604DD3E748}">
  <sheetPr>
    <tabColor rgb="FF0070C0"/>
  </sheetPr>
  <dimension ref="A1:G27"/>
  <sheetViews>
    <sheetView topLeftCell="A7" workbookViewId="0">
      <selection activeCell="J5" sqref="J5"/>
    </sheetView>
  </sheetViews>
  <sheetFormatPr defaultRowHeight="14.25"/>
  <cols>
    <col min="1" max="1" width="28.28515625" customWidth="1"/>
    <col min="2" max="2" width="15.7109375" customWidth="1"/>
    <col min="3" max="3" width="14" customWidth="1"/>
    <col min="4" max="4" width="16" customWidth="1"/>
    <col min="5" max="5" width="14.28515625" customWidth="1"/>
    <col min="6" max="6" width="16" customWidth="1"/>
    <col min="7" max="7" width="13" customWidth="1"/>
  </cols>
  <sheetData>
    <row r="1" spans="1:7" ht="26.25">
      <c r="A1" s="1143" t="s">
        <v>163</v>
      </c>
      <c r="B1" s="1143"/>
      <c r="C1" s="1143"/>
      <c r="D1" s="1143"/>
      <c r="E1" s="1143"/>
      <c r="F1" s="1143"/>
      <c r="G1" s="1143"/>
    </row>
    <row r="2" spans="1:7" ht="18.75">
      <c r="A2" s="1144" t="s">
        <v>167</v>
      </c>
      <c r="B2" s="1144"/>
      <c r="C2" s="1144"/>
      <c r="D2" s="1144"/>
      <c r="E2" s="1144"/>
      <c r="F2" s="1144"/>
      <c r="G2" s="1144"/>
    </row>
    <row r="3" spans="1:7" ht="19.5" thickBot="1">
      <c r="A3" s="1145" t="s">
        <v>168</v>
      </c>
      <c r="B3" s="1145"/>
      <c r="C3" s="1145"/>
      <c r="D3" s="1145"/>
      <c r="E3" s="1145"/>
      <c r="F3" s="1145"/>
      <c r="G3" s="1145"/>
    </row>
    <row r="4" spans="1:7" ht="21" thickTop="1">
      <c r="A4" s="1272" t="s">
        <v>19</v>
      </c>
      <c r="B4" s="1272"/>
      <c r="C4" s="1272"/>
      <c r="D4" s="1272"/>
      <c r="E4" s="1272"/>
      <c r="F4" s="1272"/>
      <c r="G4" s="1272"/>
    </row>
    <row r="5" spans="1:7" ht="20.25">
      <c r="A5" s="19"/>
      <c r="B5" s="19"/>
      <c r="C5" s="19"/>
      <c r="D5" s="19"/>
      <c r="E5" s="19"/>
      <c r="F5" s="19"/>
      <c r="G5" s="19"/>
    </row>
    <row r="6" spans="1:7">
      <c r="A6" s="189" t="s">
        <v>91</v>
      </c>
      <c r="B6" s="18"/>
      <c r="C6" s="18"/>
      <c r="D6" s="18"/>
      <c r="E6" s="18"/>
      <c r="F6" s="319" t="s">
        <v>47</v>
      </c>
      <c r="G6" s="320">
        <f ca="1">TODAY()</f>
        <v>45621</v>
      </c>
    </row>
    <row r="7" spans="1:7" ht="15.75" thickBot="1">
      <c r="A7" s="9"/>
      <c r="B7" s="9"/>
      <c r="C7" s="9"/>
      <c r="D7" s="9"/>
      <c r="E7" s="9"/>
      <c r="F7" s="9"/>
      <c r="G7" s="9"/>
    </row>
    <row r="8" spans="1:7" ht="15">
      <c r="A8" s="1276" t="s">
        <v>465</v>
      </c>
      <c r="B8" s="1278" t="s">
        <v>2</v>
      </c>
      <c r="C8" s="1278" t="s">
        <v>457</v>
      </c>
      <c r="D8" s="627" t="s">
        <v>24</v>
      </c>
      <c r="E8" s="627" t="s">
        <v>4</v>
      </c>
      <c r="F8" s="628" t="s">
        <v>5</v>
      </c>
      <c r="G8" s="53"/>
    </row>
    <row r="9" spans="1:7" ht="15">
      <c r="A9" s="1277"/>
      <c r="B9" s="1279"/>
      <c r="C9" s="1279"/>
      <c r="D9" s="623" t="s">
        <v>130</v>
      </c>
      <c r="E9" s="623" t="s">
        <v>480</v>
      </c>
      <c r="F9" s="629" t="s">
        <v>481</v>
      </c>
      <c r="G9" s="53"/>
    </row>
    <row r="10" spans="1:7" ht="15">
      <c r="A10" s="721" t="s">
        <v>548</v>
      </c>
      <c r="B10" s="903" t="s">
        <v>595</v>
      </c>
      <c r="C10" s="904">
        <v>45574</v>
      </c>
      <c r="D10" s="626">
        <v>45580</v>
      </c>
      <c r="E10" s="626">
        <v>45581</v>
      </c>
      <c r="F10" s="632">
        <v>45582</v>
      </c>
    </row>
    <row r="11" spans="1:7" ht="15">
      <c r="A11" s="721" t="s">
        <v>643</v>
      </c>
      <c r="B11" s="903" t="s">
        <v>641</v>
      </c>
      <c r="C11" s="904">
        <v>45581</v>
      </c>
      <c r="D11" s="626">
        <v>45587</v>
      </c>
      <c r="E11" s="626">
        <v>45588</v>
      </c>
      <c r="F11" s="632">
        <v>45589</v>
      </c>
    </row>
    <row r="12" spans="1:7" ht="15">
      <c r="A12" s="630" t="s">
        <v>461</v>
      </c>
      <c r="B12" s="905" t="s">
        <v>628</v>
      </c>
      <c r="C12" s="904">
        <v>45588</v>
      </c>
      <c r="D12" s="625">
        <v>45594</v>
      </c>
      <c r="E12" s="625">
        <v>45595</v>
      </c>
      <c r="F12" s="631">
        <v>45596</v>
      </c>
      <c r="G12" s="9"/>
    </row>
    <row r="13" spans="1:7" ht="15">
      <c r="A13" s="630" t="s">
        <v>453</v>
      </c>
      <c r="B13" s="905" t="s">
        <v>677</v>
      </c>
      <c r="C13" s="904">
        <v>45595</v>
      </c>
      <c r="D13" s="625">
        <v>45601</v>
      </c>
      <c r="E13" s="625">
        <v>45602</v>
      </c>
      <c r="F13" s="631">
        <v>45603</v>
      </c>
      <c r="G13" s="9"/>
    </row>
    <row r="14" spans="1:7" ht="15">
      <c r="A14" s="630" t="s">
        <v>548</v>
      </c>
      <c r="B14" s="905" t="s">
        <v>628</v>
      </c>
      <c r="C14" s="904">
        <v>45602</v>
      </c>
      <c r="D14" s="625">
        <v>45608</v>
      </c>
      <c r="E14" s="625">
        <v>45609</v>
      </c>
      <c r="F14" s="631">
        <v>45610</v>
      </c>
      <c r="G14" s="9"/>
    </row>
    <row r="15" spans="1:7" ht="15">
      <c r="A15" s="721" t="s">
        <v>643</v>
      </c>
      <c r="B15" s="903" t="s">
        <v>679</v>
      </c>
      <c r="C15" s="904">
        <v>45609</v>
      </c>
      <c r="D15" s="626">
        <v>45615</v>
      </c>
      <c r="E15" s="626">
        <v>45616</v>
      </c>
      <c r="F15" s="632">
        <v>45617</v>
      </c>
      <c r="G15" s="53"/>
    </row>
    <row r="16" spans="1:7" ht="15.75" thickBot="1">
      <c r="A16" s="916" t="s">
        <v>461</v>
      </c>
      <c r="B16" s="917" t="s">
        <v>639</v>
      </c>
      <c r="C16" s="906">
        <v>45616</v>
      </c>
      <c r="D16" s="855">
        <v>45622</v>
      </c>
      <c r="E16" s="855">
        <v>45623</v>
      </c>
      <c r="F16" s="907">
        <v>45624</v>
      </c>
      <c r="G16" s="53"/>
    </row>
    <row r="17" spans="1:5" ht="15">
      <c r="A17" s="902" t="s">
        <v>463</v>
      </c>
      <c r="B17" s="896"/>
    </row>
    <row r="18" spans="1:5" ht="15">
      <c r="A18" s="897" t="s">
        <v>464</v>
      </c>
      <c r="B18" s="896"/>
    </row>
    <row r="19" spans="1:5" ht="15" thickBot="1"/>
    <row r="20" spans="1:5">
      <c r="A20" s="1276" t="s">
        <v>574</v>
      </c>
      <c r="B20" s="1278" t="s">
        <v>2</v>
      </c>
      <c r="C20" s="1278" t="s">
        <v>550</v>
      </c>
      <c r="D20" s="627" t="s">
        <v>4</v>
      </c>
      <c r="E20" s="628" t="s">
        <v>5</v>
      </c>
    </row>
    <row r="21" spans="1:5">
      <c r="A21" s="1277"/>
      <c r="B21" s="1279"/>
      <c r="C21" s="1279"/>
      <c r="D21" s="623" t="s">
        <v>127</v>
      </c>
      <c r="E21" s="629" t="s">
        <v>127</v>
      </c>
    </row>
    <row r="22" spans="1:5" ht="15">
      <c r="A22" s="721" t="s">
        <v>549</v>
      </c>
      <c r="B22" s="903" t="s">
        <v>641</v>
      </c>
      <c r="C22" s="904">
        <v>45570</v>
      </c>
      <c r="D22" s="626">
        <v>45578</v>
      </c>
      <c r="E22" s="632">
        <v>45579</v>
      </c>
    </row>
    <row r="23" spans="1:5" ht="15">
      <c r="A23" s="721" t="s">
        <v>544</v>
      </c>
      <c r="B23" s="903" t="s">
        <v>665</v>
      </c>
      <c r="C23" s="904">
        <v>45577</v>
      </c>
      <c r="D23" s="626">
        <v>45585</v>
      </c>
      <c r="E23" s="632">
        <v>45586</v>
      </c>
    </row>
    <row r="24" spans="1:5" ht="15">
      <c r="A24" s="630" t="s">
        <v>559</v>
      </c>
      <c r="B24" s="905" t="s">
        <v>680</v>
      </c>
      <c r="C24" s="904">
        <v>45584</v>
      </c>
      <c r="D24" s="626">
        <v>45592</v>
      </c>
      <c r="E24" s="632">
        <v>45593</v>
      </c>
    </row>
    <row r="25" spans="1:5" ht="15">
      <c r="A25" s="630" t="s">
        <v>549</v>
      </c>
      <c r="B25" s="905" t="s">
        <v>629</v>
      </c>
      <c r="C25" s="904">
        <v>45591</v>
      </c>
      <c r="D25" s="626">
        <v>45599</v>
      </c>
      <c r="E25" s="632">
        <v>45600</v>
      </c>
    </row>
    <row r="26" spans="1:5" ht="15">
      <c r="A26" s="721" t="s">
        <v>544</v>
      </c>
      <c r="B26" s="903" t="s">
        <v>681</v>
      </c>
      <c r="C26" s="904">
        <v>45599</v>
      </c>
      <c r="D26" s="626">
        <v>45607</v>
      </c>
      <c r="E26" s="632">
        <v>45608</v>
      </c>
    </row>
    <row r="27" spans="1:5" ht="15.75" thickBot="1">
      <c r="A27" s="916" t="s">
        <v>559</v>
      </c>
      <c r="B27" s="917" t="s">
        <v>593</v>
      </c>
      <c r="C27" s="906">
        <v>45606</v>
      </c>
      <c r="D27" s="992">
        <v>45614</v>
      </c>
      <c r="E27" s="993">
        <v>45615</v>
      </c>
    </row>
  </sheetData>
  <mergeCells count="10">
    <mergeCell ref="A20:A21"/>
    <mergeCell ref="B20:B21"/>
    <mergeCell ref="C20:C21"/>
    <mergeCell ref="A1:G1"/>
    <mergeCell ref="A2:G2"/>
    <mergeCell ref="A3:G3"/>
    <mergeCell ref="A4:G4"/>
    <mergeCell ref="A8:A9"/>
    <mergeCell ref="B8:B9"/>
    <mergeCell ref="C8:C9"/>
  </mergeCells>
  <hyperlinks>
    <hyperlink ref="A6" location="INDEX!A1" display="BACK TO INDEX" xr:uid="{A4D7B106-7D21-4097-8B6B-D78F33E5F57C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P17"/>
  <sheetViews>
    <sheetView zoomScaleNormal="100" zoomScaleSheetLayoutView="100" workbookViewId="0">
      <selection activeCell="A17" sqref="A17"/>
    </sheetView>
  </sheetViews>
  <sheetFormatPr defaultRowHeight="14.25"/>
  <cols>
    <col min="1" max="1" width="20.140625" customWidth="1"/>
    <col min="2" max="3" width="11.7109375" customWidth="1"/>
    <col min="4" max="8" width="15.42578125" customWidth="1"/>
  </cols>
  <sheetData>
    <row r="1" spans="1:16" s="6" customFormat="1" ht="26.25">
      <c r="A1" s="1143" t="s">
        <v>163</v>
      </c>
      <c r="B1" s="1143"/>
      <c r="C1" s="1143"/>
      <c r="D1" s="1143"/>
      <c r="E1" s="1143"/>
      <c r="F1" s="1143"/>
      <c r="G1" s="7"/>
      <c r="H1" s="7"/>
    </row>
    <row r="2" spans="1:16" s="7" customFormat="1" ht="18.75">
      <c r="A2" s="1144" t="s">
        <v>167</v>
      </c>
      <c r="B2" s="1144"/>
      <c r="C2" s="1144"/>
      <c r="D2" s="1144"/>
      <c r="E2" s="1144"/>
      <c r="F2" s="1144"/>
      <c r="G2" s="23"/>
      <c r="H2" s="23"/>
    </row>
    <row r="3" spans="1:16" s="7" customFormat="1" ht="19.5" thickBot="1">
      <c r="A3" s="1145" t="s">
        <v>168</v>
      </c>
      <c r="B3" s="1145"/>
      <c r="C3" s="1145"/>
      <c r="D3" s="1145"/>
      <c r="E3" s="1145"/>
      <c r="F3" s="1145"/>
      <c r="G3" s="23"/>
      <c r="H3" s="23"/>
    </row>
    <row r="4" spans="1:16" s="23" customFormat="1" ht="25.5" customHeight="1" thickTop="1">
      <c r="A4" s="1142" t="s">
        <v>20</v>
      </c>
      <c r="B4" s="1142"/>
      <c r="C4" s="1142"/>
      <c r="D4" s="1142"/>
      <c r="E4" s="1142"/>
      <c r="F4" s="1142"/>
      <c r="G4" s="2"/>
      <c r="H4" s="2"/>
    </row>
    <row r="5" spans="1:16" s="23" customFormat="1" ht="17.25" customHeight="1">
      <c r="A5" s="1"/>
      <c r="B5" s="1"/>
      <c r="C5" s="1"/>
      <c r="D5" s="1"/>
      <c r="E5" s="1"/>
      <c r="F5" s="1"/>
      <c r="G5"/>
      <c r="H5"/>
    </row>
    <row r="6" spans="1:16" s="2" customFormat="1" ht="15" thickBot="1">
      <c r="A6" s="178" t="s">
        <v>91</v>
      </c>
      <c r="E6" s="319" t="s">
        <v>47</v>
      </c>
      <c r="F6" s="320">
        <f ca="1">TODAY()</f>
        <v>45621</v>
      </c>
      <c r="G6"/>
      <c r="H6"/>
    </row>
    <row r="7" spans="1:16" ht="15">
      <c r="A7" s="1147" t="s">
        <v>254</v>
      </c>
      <c r="B7" s="1149" t="s">
        <v>255</v>
      </c>
      <c r="C7" s="1149" t="s">
        <v>416</v>
      </c>
      <c r="D7" s="1151" t="s">
        <v>25</v>
      </c>
      <c r="E7" s="1151"/>
      <c r="F7" s="1152"/>
    </row>
    <row r="8" spans="1:16">
      <c r="A8" s="1148"/>
      <c r="B8" s="1150"/>
      <c r="C8" s="1150"/>
      <c r="D8" s="1153" t="s">
        <v>295</v>
      </c>
      <c r="E8" s="1155" t="s">
        <v>275</v>
      </c>
      <c r="F8" s="1146" t="s">
        <v>276</v>
      </c>
    </row>
    <row r="9" spans="1:16">
      <c r="A9" s="1148"/>
      <c r="B9" s="1150"/>
      <c r="C9" s="1150"/>
      <c r="D9" s="1154"/>
      <c r="E9" s="1156"/>
      <c r="F9" s="1146"/>
    </row>
    <row r="10" spans="1:16" s="142" customFormat="1" ht="18" customHeight="1">
      <c r="A10" s="1032" t="s">
        <v>725</v>
      </c>
      <c r="B10" s="1034" t="s">
        <v>745</v>
      </c>
      <c r="C10" s="465">
        <v>45627</v>
      </c>
      <c r="D10" s="242">
        <v>45635</v>
      </c>
      <c r="E10" s="242">
        <v>45637</v>
      </c>
      <c r="F10" s="243">
        <v>45638</v>
      </c>
    </row>
    <row r="11" spans="1:16" s="142" customFormat="1" ht="18" customHeight="1">
      <c r="A11" s="1032" t="s">
        <v>540</v>
      </c>
      <c r="B11" s="1034" t="s">
        <v>745</v>
      </c>
      <c r="C11" s="280">
        <v>45634</v>
      </c>
      <c r="D11" s="242">
        <v>45641</v>
      </c>
      <c r="E11" s="242">
        <v>45643</v>
      </c>
      <c r="F11" s="243">
        <v>45644</v>
      </c>
    </row>
    <row r="12" spans="1:16" s="142" customFormat="1" ht="18" customHeight="1">
      <c r="A12" s="1032" t="s">
        <v>642</v>
      </c>
      <c r="B12" s="1034" t="s">
        <v>745</v>
      </c>
      <c r="C12" s="280">
        <v>45641</v>
      </c>
      <c r="D12" s="242">
        <v>45648</v>
      </c>
      <c r="E12" s="242">
        <v>45650</v>
      </c>
      <c r="F12" s="243">
        <v>45651</v>
      </c>
    </row>
    <row r="13" spans="1:16" s="142" customFormat="1" ht="18" customHeight="1">
      <c r="A13" s="1032" t="s">
        <v>726</v>
      </c>
      <c r="B13" s="1034" t="s">
        <v>745</v>
      </c>
      <c r="C13" s="280">
        <v>45648</v>
      </c>
      <c r="D13" s="242">
        <v>45655</v>
      </c>
      <c r="E13" s="242">
        <v>45657</v>
      </c>
      <c r="F13" s="243">
        <v>45658</v>
      </c>
      <c r="J13" s="23"/>
      <c r="K13" s="23"/>
      <c r="L13" s="23"/>
      <c r="M13" s="23"/>
      <c r="N13" s="23"/>
      <c r="O13" s="23"/>
      <c r="P13" s="23"/>
    </row>
    <row r="14" spans="1:16" s="258" customFormat="1" ht="18" customHeight="1" thickBot="1">
      <c r="A14" s="1033" t="s">
        <v>725</v>
      </c>
      <c r="B14" s="1094" t="s">
        <v>680</v>
      </c>
      <c r="C14" s="610">
        <v>45655</v>
      </c>
      <c r="D14" s="611">
        <v>45662</v>
      </c>
      <c r="E14" s="611">
        <v>45664</v>
      </c>
      <c r="F14" s="612">
        <v>45665</v>
      </c>
      <c r="G14" s="142"/>
      <c r="H14" s="142"/>
      <c r="I14" s="142"/>
      <c r="J14" s="23"/>
      <c r="K14" s="23"/>
      <c r="L14" s="23"/>
      <c r="M14" s="23"/>
      <c r="N14" s="23"/>
      <c r="O14" s="23"/>
      <c r="P14" s="23"/>
    </row>
    <row r="15" spans="1:16" s="258" customFormat="1" ht="18" customHeight="1">
      <c r="A15"/>
      <c r="B15"/>
      <c r="C15"/>
      <c r="D15"/>
      <c r="E15"/>
      <c r="F15"/>
      <c r="G15" s="142"/>
      <c r="H15" s="142"/>
      <c r="I15" s="142"/>
      <c r="J15"/>
      <c r="K15"/>
      <c r="L15"/>
      <c r="M15"/>
      <c r="N15"/>
      <c r="O15"/>
      <c r="P15"/>
    </row>
    <row r="16" spans="1:16">
      <c r="A16" s="163" t="s">
        <v>176</v>
      </c>
    </row>
    <row r="17" spans="1:3" ht="15.75">
      <c r="A17" s="12" t="s">
        <v>177</v>
      </c>
      <c r="B17" s="180" t="s">
        <v>196</v>
      </c>
      <c r="C17" s="17"/>
    </row>
  </sheetData>
  <mergeCells count="11">
    <mergeCell ref="A4:F4"/>
    <mergeCell ref="A1:F1"/>
    <mergeCell ref="A2:F2"/>
    <mergeCell ref="A3:F3"/>
    <mergeCell ref="F8:F9"/>
    <mergeCell ref="A7:A9"/>
    <mergeCell ref="B7:B9"/>
    <mergeCell ref="C7:C9"/>
    <mergeCell ref="D7:F7"/>
    <mergeCell ref="D8:D9"/>
    <mergeCell ref="E8:E9"/>
  </mergeCells>
  <hyperlinks>
    <hyperlink ref="A6" location="INDEX!A1" display="BACK TO INDEX" xr:uid="{00000000-0004-0000-0100-000000000000}"/>
  </hyperlinks>
  <pageMargins left="0.25" right="0" top="0.25" bottom="0" header="0.5" footer="0.5"/>
  <pageSetup scale="68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70C0"/>
  </sheetPr>
  <dimension ref="A1:K33"/>
  <sheetViews>
    <sheetView zoomScaleNormal="100" zoomScaleSheetLayoutView="100" workbookViewId="0">
      <selection activeCell="A23" sqref="A23"/>
    </sheetView>
  </sheetViews>
  <sheetFormatPr defaultRowHeight="12.75"/>
  <cols>
    <col min="1" max="1" width="29.7109375" style="63" customWidth="1"/>
    <col min="2" max="2" width="9.85546875" style="63" customWidth="1"/>
    <col min="3" max="3" width="13.7109375" style="63" customWidth="1"/>
    <col min="4" max="4" width="16" style="63" customWidth="1"/>
    <col min="5" max="5" width="12.7109375" style="63" customWidth="1"/>
    <col min="6" max="6" width="13.28515625" style="63" customWidth="1"/>
    <col min="7" max="7" width="13" style="63" customWidth="1"/>
    <col min="8" max="8" width="12.140625" style="63" customWidth="1"/>
    <col min="9" max="9" width="12.42578125" style="63" customWidth="1"/>
    <col min="10" max="16384" width="9.140625" style="63"/>
  </cols>
  <sheetData>
    <row r="1" spans="1:11" s="6" customFormat="1" ht="26.25">
      <c r="A1" s="1143" t="s">
        <v>163</v>
      </c>
      <c r="B1" s="1143"/>
      <c r="C1" s="1143"/>
      <c r="D1" s="1143"/>
      <c r="E1" s="1143"/>
      <c r="F1" s="1143"/>
      <c r="G1" s="1143"/>
      <c r="H1" s="1143"/>
      <c r="I1" s="1143"/>
    </row>
    <row r="2" spans="1:11" s="7" customFormat="1" ht="18.75">
      <c r="A2" s="1144" t="s">
        <v>167</v>
      </c>
      <c r="B2" s="1144"/>
      <c r="C2" s="1144"/>
      <c r="D2" s="1144"/>
      <c r="E2" s="1144"/>
      <c r="F2" s="1144"/>
      <c r="G2" s="1144"/>
      <c r="H2" s="1144"/>
      <c r="I2" s="1144"/>
    </row>
    <row r="3" spans="1:11" s="7" customFormat="1" ht="19.5" thickBot="1">
      <c r="A3" s="1145" t="s">
        <v>168</v>
      </c>
      <c r="B3" s="1145"/>
      <c r="C3" s="1145"/>
      <c r="D3" s="1145"/>
      <c r="E3" s="1145"/>
      <c r="F3" s="1145"/>
      <c r="G3" s="1145"/>
      <c r="H3" s="1145"/>
      <c r="I3" s="1145"/>
    </row>
    <row r="4" spans="1:11" s="39" customFormat="1" ht="21.75" customHeight="1" thickTop="1">
      <c r="A4" s="1142" t="s">
        <v>190</v>
      </c>
      <c r="B4" s="1142"/>
      <c r="C4" s="1142"/>
      <c r="D4" s="1142"/>
      <c r="E4" s="1142"/>
      <c r="F4" s="1142"/>
      <c r="G4" s="1142"/>
      <c r="H4" s="1142"/>
      <c r="I4" s="1142"/>
    </row>
    <row r="5" spans="1:11" s="40" customFormat="1" ht="15.75" customHeight="1">
      <c r="A5" s="187" t="s">
        <v>91</v>
      </c>
      <c r="D5" s="43"/>
      <c r="E5" s="39"/>
      <c r="F5" s="42"/>
      <c r="G5" s="269"/>
      <c r="H5" s="269"/>
    </row>
    <row r="6" spans="1:11" s="64" customFormat="1" ht="18.75">
      <c r="E6" s="40"/>
      <c r="F6" s="7"/>
      <c r="G6" s="20"/>
      <c r="H6" s="319" t="s">
        <v>47</v>
      </c>
      <c r="I6" s="320">
        <f ca="1">TODAY()</f>
        <v>45621</v>
      </c>
    </row>
    <row r="7" spans="1:11" s="64" customFormat="1" ht="19.5" customHeight="1" thickBot="1">
      <c r="A7" s="191" t="s">
        <v>253</v>
      </c>
      <c r="B7" s="192"/>
      <c r="C7" s="193"/>
      <c r="D7" s="194"/>
      <c r="F7" s="39"/>
      <c r="G7" s="39"/>
      <c r="H7" s="39"/>
      <c r="I7" s="39"/>
    </row>
    <row r="8" spans="1:11" s="64" customFormat="1" ht="27" customHeight="1">
      <c r="A8" s="1312" t="s">
        <v>184</v>
      </c>
      <c r="B8" s="1314" t="s">
        <v>82</v>
      </c>
      <c r="C8" s="279" t="s">
        <v>229</v>
      </c>
      <c r="D8" s="1309" t="s">
        <v>25</v>
      </c>
      <c r="E8" s="1310"/>
      <c r="F8" s="1310"/>
      <c r="G8" s="1310"/>
      <c r="H8" s="1310"/>
      <c r="I8" s="1311"/>
    </row>
    <row r="9" spans="1:11" s="64" customFormat="1" ht="18.75" customHeight="1">
      <c r="A9" s="1313"/>
      <c r="B9" s="1315"/>
      <c r="C9" s="856" t="s">
        <v>185</v>
      </c>
      <c r="D9" s="440" t="s">
        <v>186</v>
      </c>
      <c r="E9" s="440" t="s">
        <v>7</v>
      </c>
      <c r="F9" s="440" t="s">
        <v>23</v>
      </c>
      <c r="G9" s="440" t="s">
        <v>22</v>
      </c>
      <c r="H9" s="441" t="s">
        <v>5</v>
      </c>
      <c r="I9" s="441" t="s">
        <v>24</v>
      </c>
    </row>
    <row r="10" spans="1:11" s="64" customFormat="1" ht="18.75" customHeight="1">
      <c r="A10" s="245" t="s">
        <v>478</v>
      </c>
      <c r="B10" s="481" t="s">
        <v>673</v>
      </c>
      <c r="C10" s="870">
        <v>45626</v>
      </c>
      <c r="D10" s="870">
        <f t="shared" ref="D10:D17" si="0">C10+2</f>
        <v>45628</v>
      </c>
      <c r="E10" s="870">
        <f t="shared" ref="E10:E17" si="1">C10+7</f>
        <v>45633</v>
      </c>
      <c r="F10" s="870">
        <f t="shared" ref="F10:F17" si="2">C10+8</f>
        <v>45634</v>
      </c>
      <c r="G10" s="870">
        <f t="shared" ref="G10:G17" si="3">C10+9</f>
        <v>45635</v>
      </c>
      <c r="H10" s="871">
        <f t="shared" ref="H10:H17" si="4">C10+10</f>
        <v>45636</v>
      </c>
      <c r="I10" s="872">
        <f>C10+5</f>
        <v>45631</v>
      </c>
    </row>
    <row r="11" spans="1:11" s="64" customFormat="1" ht="18.75" customHeight="1">
      <c r="A11" s="245" t="s">
        <v>479</v>
      </c>
      <c r="B11" s="481" t="s">
        <v>717</v>
      </c>
      <c r="C11" s="873">
        <f>C10+7</f>
        <v>45633</v>
      </c>
      <c r="D11" s="873">
        <f t="shared" si="0"/>
        <v>45635</v>
      </c>
      <c r="E11" s="873">
        <f t="shared" si="1"/>
        <v>45640</v>
      </c>
      <c r="F11" s="873">
        <f t="shared" si="2"/>
        <v>45641</v>
      </c>
      <c r="G11" s="873">
        <f t="shared" si="3"/>
        <v>45642</v>
      </c>
      <c r="H11" s="874">
        <f t="shared" si="4"/>
        <v>45643</v>
      </c>
      <c r="I11" s="872">
        <f t="shared" ref="I11:I17" si="5">C11+5</f>
        <v>45638</v>
      </c>
    </row>
    <row r="12" spans="1:11" s="64" customFormat="1" ht="18.75" customHeight="1">
      <c r="A12" s="245" t="s">
        <v>448</v>
      </c>
      <c r="B12" s="481" t="s">
        <v>718</v>
      </c>
      <c r="C12" s="873">
        <f t="shared" ref="C12:C17" si="6">C11+7</f>
        <v>45640</v>
      </c>
      <c r="D12" s="873">
        <f t="shared" si="0"/>
        <v>45642</v>
      </c>
      <c r="E12" s="873">
        <f t="shared" si="1"/>
        <v>45647</v>
      </c>
      <c r="F12" s="873">
        <f t="shared" si="2"/>
        <v>45648</v>
      </c>
      <c r="G12" s="873">
        <f t="shared" si="3"/>
        <v>45649</v>
      </c>
      <c r="H12" s="874">
        <f t="shared" si="4"/>
        <v>45650</v>
      </c>
      <c r="I12" s="872">
        <f t="shared" si="5"/>
        <v>45645</v>
      </c>
    </row>
    <row r="13" spans="1:11" s="64" customFormat="1" ht="18.75" customHeight="1">
      <c r="A13" s="245" t="s">
        <v>478</v>
      </c>
      <c r="B13" s="481" t="s">
        <v>719</v>
      </c>
      <c r="C13" s="873">
        <f t="shared" si="6"/>
        <v>45647</v>
      </c>
      <c r="D13" s="873">
        <f t="shared" si="0"/>
        <v>45649</v>
      </c>
      <c r="E13" s="873">
        <f>C13+7</f>
        <v>45654</v>
      </c>
      <c r="F13" s="873">
        <f>C13+8</f>
        <v>45655</v>
      </c>
      <c r="G13" s="873">
        <f>C13+9</f>
        <v>45656</v>
      </c>
      <c r="H13" s="874">
        <f>C13+10</f>
        <v>45657</v>
      </c>
      <c r="I13" s="872">
        <f t="shared" si="5"/>
        <v>45652</v>
      </c>
    </row>
    <row r="14" spans="1:11" s="273" customFormat="1" ht="18.75" customHeight="1">
      <c r="A14" s="245" t="s">
        <v>479</v>
      </c>
      <c r="B14" s="481" t="s">
        <v>720</v>
      </c>
      <c r="C14" s="873">
        <f t="shared" si="6"/>
        <v>45654</v>
      </c>
      <c r="D14" s="873">
        <f t="shared" si="0"/>
        <v>45656</v>
      </c>
      <c r="E14" s="873">
        <f>C14+7</f>
        <v>45661</v>
      </c>
      <c r="F14" s="873">
        <f>C14+8</f>
        <v>45662</v>
      </c>
      <c r="G14" s="873">
        <f>C14+9</f>
        <v>45663</v>
      </c>
      <c r="H14" s="874">
        <f>C14+10</f>
        <v>45664</v>
      </c>
      <c r="I14" s="872">
        <f t="shared" si="5"/>
        <v>45659</v>
      </c>
      <c r="J14" s="64"/>
      <c r="K14" s="64"/>
    </row>
    <row r="15" spans="1:11" s="64" customFormat="1" ht="18.75" hidden="1" customHeight="1">
      <c r="A15" s="245" t="s">
        <v>478</v>
      </c>
      <c r="B15" s="481" t="s">
        <v>719</v>
      </c>
      <c r="C15" s="873">
        <f t="shared" si="6"/>
        <v>45661</v>
      </c>
      <c r="D15" s="873">
        <f t="shared" si="0"/>
        <v>45663</v>
      </c>
      <c r="E15" s="873">
        <f t="shared" si="1"/>
        <v>45668</v>
      </c>
      <c r="F15" s="873">
        <f t="shared" si="2"/>
        <v>45669</v>
      </c>
      <c r="G15" s="873">
        <f t="shared" si="3"/>
        <v>45670</v>
      </c>
      <c r="H15" s="874">
        <f t="shared" si="4"/>
        <v>45671</v>
      </c>
      <c r="I15" s="872">
        <f t="shared" si="5"/>
        <v>45666</v>
      </c>
    </row>
    <row r="16" spans="1:11" s="64" customFormat="1" ht="18.75" hidden="1" customHeight="1">
      <c r="A16" s="245" t="s">
        <v>479</v>
      </c>
      <c r="B16" s="481" t="s">
        <v>720</v>
      </c>
      <c r="C16" s="873">
        <f t="shared" si="6"/>
        <v>45668</v>
      </c>
      <c r="D16" s="873">
        <f>C16+2</f>
        <v>45670</v>
      </c>
      <c r="E16" s="873">
        <f>C16+7</f>
        <v>45675</v>
      </c>
      <c r="F16" s="873">
        <f>C16+8</f>
        <v>45676</v>
      </c>
      <c r="G16" s="873">
        <f>C16+9</f>
        <v>45677</v>
      </c>
      <c r="H16" s="874">
        <f>C16+10</f>
        <v>45678</v>
      </c>
      <c r="I16" s="872">
        <f t="shared" si="5"/>
        <v>45673</v>
      </c>
    </row>
    <row r="17" spans="1:9" s="64" customFormat="1" ht="18.75" hidden="1" customHeight="1">
      <c r="A17" s="245" t="s">
        <v>448</v>
      </c>
      <c r="B17" s="481" t="s">
        <v>721</v>
      </c>
      <c r="C17" s="873">
        <f t="shared" si="6"/>
        <v>45675</v>
      </c>
      <c r="D17" s="873">
        <f t="shared" si="0"/>
        <v>45677</v>
      </c>
      <c r="E17" s="873">
        <f t="shared" si="1"/>
        <v>45682</v>
      </c>
      <c r="F17" s="873">
        <f t="shared" si="2"/>
        <v>45683</v>
      </c>
      <c r="G17" s="873">
        <f t="shared" si="3"/>
        <v>45684</v>
      </c>
      <c r="H17" s="874">
        <f t="shared" si="4"/>
        <v>45685</v>
      </c>
      <c r="I17" s="872">
        <f t="shared" si="5"/>
        <v>45680</v>
      </c>
    </row>
    <row r="18" spans="1:9" s="64" customFormat="1" ht="18.75" customHeight="1" thickBot="1">
      <c r="A18" s="821"/>
      <c r="B18" s="822"/>
      <c r="C18" s="246"/>
      <c r="D18" s="246"/>
      <c r="E18" s="246"/>
      <c r="F18" s="246"/>
      <c r="G18" s="246"/>
      <c r="H18" s="299"/>
      <c r="I18" s="748"/>
    </row>
    <row r="19" spans="1:9" s="64" customFormat="1"/>
    <row r="20" spans="1:9" s="64" customFormat="1">
      <c r="A20" s="163" t="s">
        <v>176</v>
      </c>
    </row>
    <row r="21" spans="1:9" s="64" customFormat="1" ht="12" customHeight="1"/>
    <row r="22" spans="1:9" s="64" customFormat="1" ht="15">
      <c r="A22" s="429" t="s">
        <v>177</v>
      </c>
      <c r="B22" s="430" t="s">
        <v>425</v>
      </c>
    </row>
    <row r="23" spans="1:9" s="64" customFormat="1"/>
    <row r="24" spans="1:9" s="64" customFormat="1"/>
    <row r="25" spans="1:9" s="64" customFormat="1"/>
    <row r="26" spans="1:9" s="64" customFormat="1"/>
    <row r="27" spans="1:9" s="64" customFormat="1"/>
    <row r="28" spans="1:9" s="64" customFormat="1"/>
    <row r="29" spans="1:9" s="64" customFormat="1"/>
    <row r="30" spans="1:9" s="64" customFormat="1"/>
    <row r="31" spans="1:9" s="64" customFormat="1"/>
    <row r="32" spans="1:9" s="64" customFormat="1"/>
    <row r="33" s="64" customFormat="1"/>
  </sheetData>
  <mergeCells count="7">
    <mergeCell ref="A1:I1"/>
    <mergeCell ref="A2:I2"/>
    <mergeCell ref="A3:I3"/>
    <mergeCell ref="A4:I4"/>
    <mergeCell ref="D8:I8"/>
    <mergeCell ref="A8:A9"/>
    <mergeCell ref="B8:B9"/>
  </mergeCells>
  <hyperlinks>
    <hyperlink ref="A5" location="INDEX!A1" display="BACK TO INDEX" xr:uid="{00000000-0004-0000-1200-000000000000}"/>
  </hyperlinks>
  <pageMargins left="0.7" right="0.7" top="0.75" bottom="0.75" header="0.3" footer="0.3"/>
  <pageSetup paperSize="9" scale="56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70C0"/>
  </sheetPr>
  <dimension ref="A1:F27"/>
  <sheetViews>
    <sheetView topLeftCell="A4" zoomScaleNormal="100" workbookViewId="0">
      <selection activeCell="A28" sqref="A28"/>
    </sheetView>
  </sheetViews>
  <sheetFormatPr defaultRowHeight="12.75"/>
  <cols>
    <col min="1" max="1" width="25.85546875" style="64" customWidth="1"/>
    <col min="2" max="2" width="11.42578125" style="64" customWidth="1"/>
    <col min="3" max="4" width="19.42578125" style="64" customWidth="1"/>
    <col min="5" max="5" width="17.5703125" style="64" customWidth="1"/>
    <col min="6" max="6" width="21.42578125" style="64" customWidth="1"/>
    <col min="7" max="7" width="10.5703125" style="64" customWidth="1"/>
    <col min="8" max="8" width="13.85546875" style="64" customWidth="1"/>
    <col min="9" max="9" width="16" style="64" customWidth="1"/>
    <col min="10" max="10" width="9.140625" style="64"/>
    <col min="11" max="11" width="10.85546875" style="64" customWidth="1"/>
    <col min="12" max="16384" width="9.140625" style="64"/>
  </cols>
  <sheetData>
    <row r="1" spans="1:6" s="325" customFormat="1" ht="26.25">
      <c r="A1" s="1210" t="s">
        <v>163</v>
      </c>
      <c r="B1" s="1210"/>
      <c r="C1" s="1210"/>
      <c r="D1" s="1210"/>
      <c r="E1" s="591"/>
      <c r="F1" s="591"/>
    </row>
    <row r="2" spans="1:6" s="323" customFormat="1" ht="18.75">
      <c r="A2" s="1211" t="s">
        <v>167</v>
      </c>
      <c r="B2" s="1211"/>
      <c r="C2" s="1211"/>
      <c r="D2" s="1211"/>
      <c r="E2" s="592"/>
      <c r="F2" s="592"/>
    </row>
    <row r="3" spans="1:6" s="323" customFormat="1" ht="18.75">
      <c r="A3" s="1211" t="s">
        <v>168</v>
      </c>
      <c r="B3" s="1211"/>
      <c r="C3" s="1211"/>
      <c r="D3" s="1211"/>
      <c r="E3" s="592"/>
      <c r="F3" s="592"/>
    </row>
    <row r="4" spans="1:6" s="431" customFormat="1" ht="21.75" customHeight="1" thickBot="1">
      <c r="A4" s="1316" t="s">
        <v>190</v>
      </c>
      <c r="B4" s="1316"/>
      <c r="C4" s="1316"/>
      <c r="D4" s="1316"/>
      <c r="E4" s="283"/>
      <c r="F4" s="283"/>
    </row>
    <row r="5" spans="1:6" s="40" customFormat="1" ht="15.75" customHeight="1" thickTop="1">
      <c r="A5" s="187" t="s">
        <v>91</v>
      </c>
      <c r="D5" s="43"/>
    </row>
    <row r="6" spans="1:6">
      <c r="C6" s="397" t="s">
        <v>47</v>
      </c>
      <c r="D6" s="398">
        <f ca="1">TODAY()</f>
        <v>45621</v>
      </c>
    </row>
    <row r="7" spans="1:6" ht="19.5" customHeight="1" thickBot="1">
      <c r="A7" s="432" t="s">
        <v>201</v>
      </c>
      <c r="B7" s="433"/>
      <c r="C7" s="434"/>
      <c r="D7" s="435"/>
      <c r="E7" s="397"/>
      <c r="F7" s="398"/>
    </row>
    <row r="8" spans="1:6" ht="20.25" customHeight="1">
      <c r="A8" s="1312" t="s">
        <v>184</v>
      </c>
      <c r="B8" s="1317" t="s">
        <v>82</v>
      </c>
      <c r="C8" s="1001" t="s">
        <v>29</v>
      </c>
      <c r="D8" s="571" t="s">
        <v>25</v>
      </c>
      <c r="E8" s="431"/>
      <c r="F8" s="431"/>
    </row>
    <row r="9" spans="1:6" ht="18.75" customHeight="1">
      <c r="A9" s="1313"/>
      <c r="B9" s="1318"/>
      <c r="C9" s="1002" t="s">
        <v>185</v>
      </c>
      <c r="D9" s="441" t="s">
        <v>200</v>
      </c>
    </row>
    <row r="10" spans="1:6" ht="18" customHeight="1">
      <c r="A10" s="436" t="s">
        <v>617</v>
      </c>
      <c r="B10" s="437" t="s">
        <v>585</v>
      </c>
      <c r="C10" s="875">
        <v>45505</v>
      </c>
      <c r="D10" s="876">
        <f>C10+6</f>
        <v>45511</v>
      </c>
    </row>
    <row r="11" spans="1:6" ht="18" customHeight="1">
      <c r="A11" s="436" t="s">
        <v>618</v>
      </c>
      <c r="B11" s="437" t="s">
        <v>619</v>
      </c>
      <c r="C11" s="875">
        <v>45507</v>
      </c>
      <c r="D11" s="876">
        <f t="shared" ref="D11:D24" si="0">C11+6</f>
        <v>45513</v>
      </c>
    </row>
    <row r="12" spans="1:6" ht="18" customHeight="1">
      <c r="A12" s="436" t="s">
        <v>620</v>
      </c>
      <c r="B12" s="437" t="s">
        <v>545</v>
      </c>
      <c r="C12" s="875">
        <v>45509</v>
      </c>
      <c r="D12" s="876">
        <f t="shared" si="0"/>
        <v>45515</v>
      </c>
    </row>
    <row r="13" spans="1:6" ht="18" customHeight="1">
      <c r="A13" s="436" t="s">
        <v>621</v>
      </c>
      <c r="B13" s="437" t="s">
        <v>591</v>
      </c>
      <c r="C13" s="875">
        <v>45509</v>
      </c>
      <c r="D13" s="876">
        <f t="shared" si="0"/>
        <v>45515</v>
      </c>
    </row>
    <row r="14" spans="1:6" ht="18" customHeight="1">
      <c r="A14" s="436" t="s">
        <v>622</v>
      </c>
      <c r="B14" s="437" t="s">
        <v>623</v>
      </c>
      <c r="C14" s="875">
        <v>45516</v>
      </c>
      <c r="D14" s="876">
        <f t="shared" si="0"/>
        <v>45522</v>
      </c>
    </row>
    <row r="15" spans="1:6" ht="18" customHeight="1">
      <c r="A15" s="436" t="s">
        <v>624</v>
      </c>
      <c r="B15" s="437" t="s">
        <v>585</v>
      </c>
      <c r="C15" s="875">
        <v>45517</v>
      </c>
      <c r="D15" s="876">
        <f t="shared" si="0"/>
        <v>45523</v>
      </c>
    </row>
    <row r="16" spans="1:6" ht="18" customHeight="1">
      <c r="A16" s="436" t="s">
        <v>617</v>
      </c>
      <c r="B16" s="437" t="s">
        <v>584</v>
      </c>
      <c r="C16" s="875">
        <v>45519</v>
      </c>
      <c r="D16" s="876">
        <f t="shared" si="0"/>
        <v>45525</v>
      </c>
    </row>
    <row r="17" spans="1:4" ht="18" customHeight="1">
      <c r="A17" s="436" t="s">
        <v>618</v>
      </c>
      <c r="B17" s="437" t="s">
        <v>625</v>
      </c>
      <c r="C17" s="875">
        <v>45521</v>
      </c>
      <c r="D17" s="876">
        <f t="shared" si="0"/>
        <v>45527</v>
      </c>
    </row>
    <row r="18" spans="1:4" ht="18" customHeight="1">
      <c r="A18" s="436" t="s">
        <v>620</v>
      </c>
      <c r="B18" s="437" t="s">
        <v>585</v>
      </c>
      <c r="C18" s="875">
        <v>45521</v>
      </c>
      <c r="D18" s="876">
        <f t="shared" si="0"/>
        <v>45527</v>
      </c>
    </row>
    <row r="19" spans="1:4" ht="18" customHeight="1">
      <c r="A19" s="436" t="s">
        <v>621</v>
      </c>
      <c r="B19" s="437" t="s">
        <v>543</v>
      </c>
      <c r="C19" s="875">
        <v>45524</v>
      </c>
      <c r="D19" s="876">
        <f t="shared" si="0"/>
        <v>45530</v>
      </c>
    </row>
    <row r="20" spans="1:4" ht="18" customHeight="1">
      <c r="A20" s="436" t="s">
        <v>622</v>
      </c>
      <c r="B20" s="437" t="s">
        <v>626</v>
      </c>
      <c r="C20" s="875">
        <v>45529</v>
      </c>
      <c r="D20" s="876">
        <f t="shared" si="0"/>
        <v>45535</v>
      </c>
    </row>
    <row r="21" spans="1:4" ht="18" customHeight="1">
      <c r="A21" s="436" t="s">
        <v>624</v>
      </c>
      <c r="B21" s="437" t="s">
        <v>584</v>
      </c>
      <c r="C21" s="996">
        <v>45531</v>
      </c>
      <c r="D21" s="997">
        <f t="shared" si="0"/>
        <v>45537</v>
      </c>
    </row>
    <row r="22" spans="1:4" ht="18" customHeight="1">
      <c r="A22" s="436" t="s">
        <v>617</v>
      </c>
      <c r="B22" s="437" t="s">
        <v>547</v>
      </c>
      <c r="C22" s="996">
        <v>45533</v>
      </c>
      <c r="D22" s="997">
        <f t="shared" si="0"/>
        <v>45539</v>
      </c>
    </row>
    <row r="23" spans="1:4" ht="18" customHeight="1">
      <c r="A23" s="436" t="s">
        <v>618</v>
      </c>
      <c r="B23" s="437" t="s">
        <v>627</v>
      </c>
      <c r="C23" s="996">
        <v>45535</v>
      </c>
      <c r="D23" s="997">
        <f t="shared" si="0"/>
        <v>45541</v>
      </c>
    </row>
    <row r="24" spans="1:4" ht="18" customHeight="1">
      <c r="A24" s="436" t="s">
        <v>620</v>
      </c>
      <c r="B24" s="437" t="s">
        <v>584</v>
      </c>
      <c r="C24" s="996">
        <v>45535</v>
      </c>
      <c r="D24" s="997">
        <f t="shared" si="0"/>
        <v>45541</v>
      </c>
    </row>
    <row r="25" spans="1:4" ht="18" customHeight="1" thickBot="1">
      <c r="A25" s="438"/>
      <c r="B25" s="439"/>
      <c r="C25" s="877"/>
      <c r="D25" s="915"/>
    </row>
    <row r="26" spans="1:4" ht="18" customHeight="1">
      <c r="A26" s="533"/>
      <c r="B26" s="534"/>
      <c r="C26" s="535"/>
      <c r="D26" s="535"/>
    </row>
    <row r="27" spans="1:4" ht="18" customHeight="1">
      <c r="A27" s="324" t="s">
        <v>176</v>
      </c>
    </row>
  </sheetData>
  <mergeCells count="6">
    <mergeCell ref="A1:D1"/>
    <mergeCell ref="A2:D2"/>
    <mergeCell ref="A3:D3"/>
    <mergeCell ref="A4:D4"/>
    <mergeCell ref="A8:A9"/>
    <mergeCell ref="B8:B9"/>
  </mergeCells>
  <hyperlinks>
    <hyperlink ref="A5" location="INDEX!A1" display="BACK TO INDEX" xr:uid="{00000000-0004-0000-1300-000000000000}"/>
  </hyperlink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70C0"/>
  </sheetPr>
  <dimension ref="A1:M59"/>
  <sheetViews>
    <sheetView workbookViewId="0">
      <selection activeCell="A60" sqref="A60"/>
    </sheetView>
  </sheetViews>
  <sheetFormatPr defaultRowHeight="14.25"/>
  <cols>
    <col min="1" max="1" width="23" customWidth="1"/>
    <col min="2" max="2" width="8.140625" customWidth="1"/>
    <col min="3" max="3" width="11.7109375" customWidth="1"/>
    <col min="4" max="4" width="16.140625" bestFit="1" customWidth="1"/>
    <col min="5" max="5" width="11.28515625" customWidth="1"/>
    <col min="6" max="6" width="29.28515625" customWidth="1"/>
    <col min="7" max="7" width="14.28515625" customWidth="1"/>
    <col min="8" max="8" width="11.7109375" customWidth="1"/>
    <col min="9" max="9" width="12.28515625" customWidth="1"/>
    <col min="10" max="10" width="11.7109375" customWidth="1"/>
    <col min="11" max="11" width="12.5703125" customWidth="1"/>
    <col min="12" max="13" width="13.85546875" customWidth="1"/>
    <col min="14" max="14" width="9.140625" customWidth="1"/>
  </cols>
  <sheetData>
    <row r="1" spans="1:13" s="6" customFormat="1" ht="26.25">
      <c r="A1" s="1143" t="s">
        <v>163</v>
      </c>
      <c r="B1" s="1143"/>
      <c r="C1" s="1143"/>
      <c r="D1" s="1143"/>
      <c r="E1" s="1143"/>
      <c r="F1" s="1143"/>
      <c r="G1" s="1143"/>
      <c r="H1" s="1143"/>
      <c r="I1" s="1143"/>
      <c r="J1" s="1143"/>
      <c r="K1" s="281"/>
      <c r="L1" s="281"/>
      <c r="M1" s="281"/>
    </row>
    <row r="2" spans="1:13" s="7" customFormat="1" ht="18.75">
      <c r="A2" s="1144" t="s">
        <v>167</v>
      </c>
      <c r="B2" s="1144"/>
      <c r="C2" s="1144"/>
      <c r="D2" s="1144"/>
      <c r="E2" s="1144"/>
      <c r="F2" s="1144"/>
      <c r="G2" s="1144"/>
      <c r="H2" s="1144"/>
      <c r="I2" s="1144"/>
      <c r="J2" s="1144"/>
      <c r="K2" s="282"/>
      <c r="L2" s="282"/>
      <c r="M2" s="282"/>
    </row>
    <row r="3" spans="1:13" s="7" customFormat="1" ht="19.5" thickBot="1">
      <c r="A3" s="1145" t="s">
        <v>168</v>
      </c>
      <c r="B3" s="1145"/>
      <c r="C3" s="1145"/>
      <c r="D3" s="1145"/>
      <c r="E3" s="1145"/>
      <c r="F3" s="1145"/>
      <c r="G3" s="1145"/>
      <c r="H3" s="1145"/>
      <c r="I3" s="1145"/>
      <c r="J3" s="1145"/>
      <c r="K3" s="282"/>
      <c r="L3" s="282"/>
      <c r="M3" s="282"/>
    </row>
    <row r="4" spans="1:13" s="122" customFormat="1" ht="24.75" customHeight="1" thickTop="1">
      <c r="A4" s="1322" t="s">
        <v>175</v>
      </c>
      <c r="B4" s="1322"/>
      <c r="C4" s="1322"/>
      <c r="D4" s="1322"/>
      <c r="E4" s="1322"/>
      <c r="F4" s="1322"/>
      <c r="G4" s="1322"/>
      <c r="H4" s="1322"/>
      <c r="I4" s="1322"/>
      <c r="J4" s="1322"/>
      <c r="K4" s="589"/>
      <c r="L4" s="589"/>
      <c r="M4" s="589"/>
    </row>
    <row r="5" spans="1:13" s="122" customFormat="1" ht="12.75">
      <c r="A5" s="126"/>
      <c r="B5" s="126"/>
      <c r="C5" s="123"/>
      <c r="D5" s="127"/>
      <c r="E5" s="124"/>
      <c r="F5" s="124"/>
      <c r="G5" s="124"/>
      <c r="H5" s="124"/>
      <c r="I5" s="124"/>
      <c r="J5" s="124"/>
      <c r="K5" s="125"/>
      <c r="L5" s="125"/>
      <c r="M5" s="125"/>
    </row>
    <row r="6" spans="1:13">
      <c r="A6" s="188" t="s">
        <v>91</v>
      </c>
      <c r="B6" s="188"/>
    </row>
    <row r="7" spans="1:13" ht="15" thickBot="1">
      <c r="A7" s="163"/>
      <c r="B7" s="163"/>
      <c r="H7" s="319" t="s">
        <v>47</v>
      </c>
      <c r="I7" s="320">
        <f ca="1">TODAY()</f>
        <v>45621</v>
      </c>
      <c r="J7" s="320"/>
      <c r="K7" s="319"/>
      <c r="L7" s="320"/>
      <c r="M7" s="320"/>
    </row>
    <row r="8" spans="1:13">
      <c r="A8" s="1323" t="s">
        <v>683</v>
      </c>
      <c r="B8" s="1301"/>
      <c r="C8" s="1301"/>
      <c r="D8" s="1301"/>
      <c r="E8" s="1301"/>
      <c r="F8" s="1301"/>
      <c r="G8" s="1301"/>
      <c r="H8" s="1301"/>
      <c r="I8" s="1300"/>
    </row>
    <row r="9" spans="1:13" ht="15.75" customHeight="1">
      <c r="A9" s="1319" t="s">
        <v>49</v>
      </c>
      <c r="B9" s="1320" t="s">
        <v>684</v>
      </c>
      <c r="C9" s="1324" t="s">
        <v>685</v>
      </c>
      <c r="D9" s="1324"/>
      <c r="E9" s="1324" t="s">
        <v>686</v>
      </c>
      <c r="F9" s="1320" t="s">
        <v>687</v>
      </c>
      <c r="G9" s="1324" t="s">
        <v>688</v>
      </c>
      <c r="H9" s="1324" t="s">
        <v>25</v>
      </c>
      <c r="I9" s="1325"/>
      <c r="J9" s="319"/>
    </row>
    <row r="10" spans="1:13" ht="14.25" customHeight="1">
      <c r="A10" s="1319"/>
      <c r="B10" s="1321"/>
      <c r="C10" s="1096" t="s">
        <v>29</v>
      </c>
      <c r="D10" s="1096" t="s">
        <v>183</v>
      </c>
      <c r="E10" s="1324"/>
      <c r="F10" s="1321"/>
      <c r="G10" s="1324"/>
      <c r="H10" s="1096" t="s">
        <v>26</v>
      </c>
      <c r="I10" s="1097" t="s">
        <v>7</v>
      </c>
    </row>
    <row r="11" spans="1:13" ht="15.75" customHeight="1">
      <c r="A11" s="1098" t="s">
        <v>729</v>
      </c>
      <c r="B11" s="1099" t="s">
        <v>731</v>
      </c>
      <c r="C11" s="1100">
        <v>45631</v>
      </c>
      <c r="D11" s="1101" t="s">
        <v>690</v>
      </c>
      <c r="E11" s="1102">
        <v>45638</v>
      </c>
      <c r="F11" s="1103" t="s">
        <v>825</v>
      </c>
      <c r="G11" s="1104">
        <v>45643</v>
      </c>
      <c r="H11" s="1104">
        <v>45645</v>
      </c>
      <c r="I11" s="1105">
        <v>45645</v>
      </c>
    </row>
    <row r="12" spans="1:13" ht="15.75" customHeight="1">
      <c r="A12" s="1098" t="s">
        <v>699</v>
      </c>
      <c r="B12" s="1099" t="s">
        <v>733</v>
      </c>
      <c r="C12" s="1100">
        <v>45638</v>
      </c>
      <c r="D12" s="1106" t="s">
        <v>689</v>
      </c>
      <c r="E12" s="1102">
        <v>45645</v>
      </c>
      <c r="F12" s="1103" t="s">
        <v>826</v>
      </c>
      <c r="G12" s="1104">
        <v>45650</v>
      </c>
      <c r="H12" s="1104">
        <v>45652</v>
      </c>
      <c r="I12" s="1105">
        <v>45652</v>
      </c>
      <c r="J12" s="319"/>
    </row>
    <row r="13" spans="1:13" ht="15.75" customHeight="1">
      <c r="A13" s="1098" t="s">
        <v>729</v>
      </c>
      <c r="B13" s="1099" t="s">
        <v>735</v>
      </c>
      <c r="C13" s="1100">
        <v>45645</v>
      </c>
      <c r="D13" s="1101" t="s">
        <v>690</v>
      </c>
      <c r="E13" s="1102">
        <v>45652</v>
      </c>
      <c r="F13" s="1103" t="s">
        <v>827</v>
      </c>
      <c r="G13" s="1104">
        <v>45657</v>
      </c>
      <c r="H13" s="1104">
        <v>45660</v>
      </c>
      <c r="I13" s="1105">
        <v>45660</v>
      </c>
    </row>
    <row r="14" spans="1:13" s="51" customFormat="1">
      <c r="A14" s="1098" t="s">
        <v>699</v>
      </c>
      <c r="B14" s="1099" t="s">
        <v>737</v>
      </c>
      <c r="C14" s="1100">
        <v>45652</v>
      </c>
      <c r="D14" s="1106" t="s">
        <v>689</v>
      </c>
      <c r="E14" s="1102">
        <v>45659</v>
      </c>
      <c r="F14" s="1103" t="s">
        <v>828</v>
      </c>
      <c r="G14" s="1104">
        <v>45664</v>
      </c>
      <c r="H14" s="1104">
        <v>45667</v>
      </c>
      <c r="I14" s="1105">
        <v>45667</v>
      </c>
    </row>
    <row r="15" spans="1:13" s="51" customFormat="1">
      <c r="A15" s="1098" t="s">
        <v>729</v>
      </c>
      <c r="B15" s="1099" t="s">
        <v>629</v>
      </c>
      <c r="C15" s="1100">
        <v>45659</v>
      </c>
      <c r="D15" s="1101" t="s">
        <v>690</v>
      </c>
      <c r="E15" s="1102">
        <v>45666</v>
      </c>
      <c r="F15" s="1103" t="s">
        <v>829</v>
      </c>
      <c r="G15" s="1104">
        <v>45671</v>
      </c>
      <c r="H15" s="1104">
        <v>45674</v>
      </c>
      <c r="I15" s="1105">
        <v>45674</v>
      </c>
    </row>
    <row r="16" spans="1:13" s="51" customFormat="1">
      <c r="A16" s="1098" t="s">
        <v>699</v>
      </c>
      <c r="B16" s="1099" t="s">
        <v>830</v>
      </c>
      <c r="C16" s="1100">
        <v>45666</v>
      </c>
      <c r="D16" s="1106" t="s">
        <v>689</v>
      </c>
      <c r="E16" s="1102">
        <v>45673</v>
      </c>
      <c r="F16" s="1103" t="s">
        <v>831</v>
      </c>
      <c r="G16" s="1104">
        <v>45678</v>
      </c>
      <c r="H16" s="1104">
        <v>45681</v>
      </c>
      <c r="I16" s="1105">
        <v>45681</v>
      </c>
    </row>
    <row r="17" spans="1:10" s="51" customFormat="1">
      <c r="A17" s="1098" t="s">
        <v>729</v>
      </c>
      <c r="B17" s="1099"/>
      <c r="C17" s="1100">
        <v>45673</v>
      </c>
      <c r="D17" s="1101" t="s">
        <v>690</v>
      </c>
      <c r="E17" s="1102">
        <v>45680</v>
      </c>
      <c r="F17" s="1103" t="s">
        <v>832</v>
      </c>
      <c r="G17" s="1104">
        <v>45685</v>
      </c>
      <c r="H17" s="1104">
        <v>45688</v>
      </c>
      <c r="I17" s="1105">
        <v>45688</v>
      </c>
    </row>
    <row r="18" spans="1:10" ht="15" thickBot="1">
      <c r="A18" s="1107" t="s">
        <v>699</v>
      </c>
      <c r="B18" s="1108"/>
      <c r="C18" s="1109">
        <v>45680</v>
      </c>
      <c r="D18" s="1110" t="s">
        <v>689</v>
      </c>
      <c r="E18" s="1111">
        <v>45687</v>
      </c>
      <c r="F18" s="1112" t="s">
        <v>833</v>
      </c>
      <c r="G18" s="1113">
        <v>45692</v>
      </c>
      <c r="H18" s="1113">
        <v>45695</v>
      </c>
      <c r="I18" s="1114">
        <v>45695</v>
      </c>
    </row>
    <row r="19" spans="1:10">
      <c r="A19" s="143"/>
      <c r="B19" s="143"/>
      <c r="C19" s="143"/>
      <c r="D19" s="143"/>
      <c r="E19" s="143"/>
      <c r="F19" s="143"/>
      <c r="G19" s="143"/>
      <c r="H19" s="143"/>
      <c r="I19" s="143"/>
      <c r="J19" s="143"/>
    </row>
    <row r="20" spans="1:10" ht="15" thickBot="1">
      <c r="A20" s="143"/>
      <c r="B20" s="143"/>
      <c r="C20" s="143"/>
      <c r="D20" s="143"/>
      <c r="E20" s="143"/>
      <c r="F20" s="143"/>
      <c r="G20" s="143"/>
      <c r="H20" s="143"/>
      <c r="I20" s="143"/>
    </row>
    <row r="21" spans="1:10">
      <c r="A21" s="1323" t="s">
        <v>691</v>
      </c>
      <c r="B21" s="1301"/>
      <c r="C21" s="1301"/>
      <c r="D21" s="1301"/>
      <c r="E21" s="1301"/>
      <c r="F21" s="1301"/>
      <c r="G21" s="1301"/>
      <c r="H21" s="1301"/>
      <c r="I21" s="1300"/>
    </row>
    <row r="22" spans="1:10" ht="15.75" customHeight="1">
      <c r="A22" s="1319" t="s">
        <v>49</v>
      </c>
      <c r="B22" s="1320" t="s">
        <v>684</v>
      </c>
      <c r="C22" s="1324" t="s">
        <v>685</v>
      </c>
      <c r="D22" s="1324"/>
      <c r="E22" s="1324" t="s">
        <v>686</v>
      </c>
      <c r="F22" s="1320" t="s">
        <v>687</v>
      </c>
      <c r="G22" s="1324" t="s">
        <v>688</v>
      </c>
      <c r="H22" s="1324" t="s">
        <v>25</v>
      </c>
      <c r="I22" s="1325"/>
    </row>
    <row r="23" spans="1:10">
      <c r="A23" s="1319"/>
      <c r="B23" s="1321"/>
      <c r="C23" s="1096" t="s">
        <v>692</v>
      </c>
      <c r="D23" s="1096" t="s">
        <v>183</v>
      </c>
      <c r="E23" s="1324"/>
      <c r="F23" s="1321"/>
      <c r="G23" s="1324"/>
      <c r="H23" s="1096" t="s">
        <v>24</v>
      </c>
      <c r="I23" s="1097" t="s">
        <v>8</v>
      </c>
    </row>
    <row r="24" spans="1:10">
      <c r="A24" s="1098" t="s">
        <v>729</v>
      </c>
      <c r="B24" s="1099" t="s">
        <v>731</v>
      </c>
      <c r="C24" s="1100">
        <v>45631</v>
      </c>
      <c r="D24" s="1101" t="s">
        <v>690</v>
      </c>
      <c r="E24" s="1102">
        <v>45638</v>
      </c>
      <c r="F24" s="1103" t="s">
        <v>834</v>
      </c>
      <c r="G24" s="1104">
        <v>45647</v>
      </c>
      <c r="H24" s="1104">
        <v>45648</v>
      </c>
      <c r="I24" s="1105">
        <v>45649</v>
      </c>
    </row>
    <row r="25" spans="1:10">
      <c r="A25" s="1098" t="s">
        <v>699</v>
      </c>
      <c r="B25" s="1099" t="s">
        <v>733</v>
      </c>
      <c r="C25" s="1100">
        <v>45638</v>
      </c>
      <c r="D25" s="1106" t="s">
        <v>689</v>
      </c>
      <c r="E25" s="1102">
        <v>45645</v>
      </c>
      <c r="F25" s="1103" t="s">
        <v>739</v>
      </c>
      <c r="G25" s="1104">
        <v>45654</v>
      </c>
      <c r="H25" s="1104">
        <v>45655</v>
      </c>
      <c r="I25" s="1105">
        <v>45656</v>
      </c>
    </row>
    <row r="26" spans="1:10">
      <c r="A26" s="1098" t="s">
        <v>729</v>
      </c>
      <c r="B26" s="1099" t="s">
        <v>735</v>
      </c>
      <c r="C26" s="1100">
        <v>45645</v>
      </c>
      <c r="D26" s="1101" t="s">
        <v>690</v>
      </c>
      <c r="E26" s="1102">
        <v>45652</v>
      </c>
      <c r="F26" s="1103" t="s">
        <v>835</v>
      </c>
      <c r="G26" s="1104">
        <v>45661</v>
      </c>
      <c r="H26" s="1104">
        <v>45662</v>
      </c>
      <c r="I26" s="1105">
        <v>45663</v>
      </c>
    </row>
    <row r="27" spans="1:10">
      <c r="A27" s="1098" t="s">
        <v>699</v>
      </c>
      <c r="B27" s="1099" t="s">
        <v>737</v>
      </c>
      <c r="C27" s="1100">
        <v>45652</v>
      </c>
      <c r="D27" s="1101" t="s">
        <v>689</v>
      </c>
      <c r="E27" s="1102">
        <v>45659</v>
      </c>
      <c r="F27" s="1103" t="s">
        <v>836</v>
      </c>
      <c r="G27" s="1104">
        <v>45668</v>
      </c>
      <c r="H27" s="1104">
        <v>45669</v>
      </c>
      <c r="I27" s="1105">
        <v>45670</v>
      </c>
    </row>
    <row r="28" spans="1:10">
      <c r="A28" s="1098" t="s">
        <v>729</v>
      </c>
      <c r="B28" s="1099" t="s">
        <v>629</v>
      </c>
      <c r="C28" s="1100">
        <v>45659</v>
      </c>
      <c r="D28" s="1101" t="s">
        <v>690</v>
      </c>
      <c r="E28" s="1102">
        <v>45666</v>
      </c>
      <c r="F28" s="1103" t="s">
        <v>837</v>
      </c>
      <c r="G28" s="1104">
        <v>45675</v>
      </c>
      <c r="H28" s="1104">
        <v>45676</v>
      </c>
      <c r="I28" s="1105">
        <v>45677</v>
      </c>
    </row>
    <row r="29" spans="1:10">
      <c r="A29" s="1098" t="s">
        <v>699</v>
      </c>
      <c r="B29" s="1099" t="s">
        <v>830</v>
      </c>
      <c r="C29" s="1100">
        <v>45666</v>
      </c>
      <c r="D29" s="1101" t="s">
        <v>689</v>
      </c>
      <c r="E29" s="1102">
        <v>45673</v>
      </c>
      <c r="F29" s="1103" t="s">
        <v>838</v>
      </c>
      <c r="G29" s="1104">
        <v>45682</v>
      </c>
      <c r="H29" s="1104">
        <v>45683</v>
      </c>
      <c r="I29" s="1105">
        <v>45684</v>
      </c>
    </row>
    <row r="30" spans="1:10" s="51" customFormat="1">
      <c r="A30" s="1098" t="s">
        <v>729</v>
      </c>
      <c r="B30" s="1099"/>
      <c r="C30" s="1100">
        <v>45673</v>
      </c>
      <c r="D30" s="1106" t="s">
        <v>690</v>
      </c>
      <c r="E30" s="1102">
        <v>45680</v>
      </c>
      <c r="F30" s="1103" t="s">
        <v>839</v>
      </c>
      <c r="G30" s="1104">
        <v>45689</v>
      </c>
      <c r="H30" s="1104">
        <v>45690</v>
      </c>
      <c r="I30" s="1105">
        <v>45691</v>
      </c>
    </row>
    <row r="31" spans="1:10" ht="15" thickBot="1">
      <c r="A31" s="1107" t="s">
        <v>699</v>
      </c>
      <c r="B31" s="1108"/>
      <c r="C31" s="1109">
        <v>45680</v>
      </c>
      <c r="D31" s="1110" t="s">
        <v>689</v>
      </c>
      <c r="E31" s="1111">
        <v>45687</v>
      </c>
      <c r="F31" s="1112" t="s">
        <v>840</v>
      </c>
      <c r="G31" s="1113">
        <v>45696</v>
      </c>
      <c r="H31" s="1113">
        <v>45697</v>
      </c>
      <c r="I31" s="1114">
        <v>45698</v>
      </c>
    </row>
    <row r="32" spans="1:10">
      <c r="A32" s="143"/>
      <c r="B32" s="143"/>
      <c r="C32" s="143"/>
      <c r="D32" s="143"/>
      <c r="E32" s="143"/>
      <c r="F32" s="143"/>
      <c r="G32" s="143"/>
      <c r="H32" s="143"/>
      <c r="I32" s="143"/>
      <c r="J32" s="143"/>
    </row>
    <row r="33" spans="1:13" ht="15" thickBot="1">
      <c r="A33" s="143"/>
      <c r="B33" s="143"/>
      <c r="C33" s="143"/>
      <c r="D33" s="143"/>
      <c r="E33" s="143"/>
      <c r="F33" s="143"/>
      <c r="G33" s="143"/>
      <c r="H33" s="143"/>
      <c r="I33" s="143"/>
      <c r="J33" s="143"/>
    </row>
    <row r="34" spans="1:13" ht="15" thickBot="1">
      <c r="A34" s="1326" t="s">
        <v>693</v>
      </c>
      <c r="B34" s="1327"/>
      <c r="C34" s="1327"/>
      <c r="D34" s="1327"/>
      <c r="E34" s="1327"/>
      <c r="F34" s="1327"/>
      <c r="G34" s="1327"/>
      <c r="H34" s="1327"/>
      <c r="I34" s="1328"/>
    </row>
    <row r="35" spans="1:13" ht="14.25" customHeight="1">
      <c r="A35" s="1329" t="s">
        <v>49</v>
      </c>
      <c r="B35" s="1330" t="s">
        <v>684</v>
      </c>
      <c r="C35" s="1331" t="s">
        <v>685</v>
      </c>
      <c r="D35" s="1331"/>
      <c r="E35" s="1331" t="s">
        <v>686</v>
      </c>
      <c r="F35" s="1330" t="s">
        <v>687</v>
      </c>
      <c r="G35" s="1331" t="s">
        <v>688</v>
      </c>
      <c r="H35" s="1331" t="s">
        <v>25</v>
      </c>
      <c r="I35" s="1332"/>
    </row>
    <row r="36" spans="1:13">
      <c r="A36" s="1319"/>
      <c r="B36" s="1321"/>
      <c r="C36" s="1096" t="s">
        <v>694</v>
      </c>
      <c r="D36" s="1096" t="s">
        <v>183</v>
      </c>
      <c r="E36" s="1324"/>
      <c r="F36" s="1321"/>
      <c r="G36" s="1324"/>
      <c r="H36" s="1096" t="s">
        <v>4</v>
      </c>
      <c r="I36" s="1097" t="s">
        <v>5</v>
      </c>
    </row>
    <row r="37" spans="1:13">
      <c r="A37" s="1098" t="s">
        <v>729</v>
      </c>
      <c r="B37" s="1099" t="s">
        <v>731</v>
      </c>
      <c r="C37" s="1100">
        <v>45631</v>
      </c>
      <c r="D37" s="1101" t="s">
        <v>690</v>
      </c>
      <c r="E37" s="1102">
        <v>45638</v>
      </c>
      <c r="F37" s="1115" t="s">
        <v>732</v>
      </c>
      <c r="G37" s="1116">
        <v>45643</v>
      </c>
      <c r="H37" s="1116">
        <v>45645</v>
      </c>
      <c r="I37" s="1117">
        <v>45646</v>
      </c>
    </row>
    <row r="38" spans="1:13">
      <c r="A38" s="1098" t="s">
        <v>699</v>
      </c>
      <c r="B38" s="1099" t="s">
        <v>733</v>
      </c>
      <c r="C38" s="1100">
        <v>45638</v>
      </c>
      <c r="D38" s="1106" t="s">
        <v>689</v>
      </c>
      <c r="E38" s="1102">
        <v>45645</v>
      </c>
      <c r="F38" s="1115" t="s">
        <v>734</v>
      </c>
      <c r="G38" s="1116">
        <v>45650</v>
      </c>
      <c r="H38" s="1116">
        <v>45652</v>
      </c>
      <c r="I38" s="1117">
        <v>45653</v>
      </c>
    </row>
    <row r="39" spans="1:13">
      <c r="A39" s="1098" t="s">
        <v>729</v>
      </c>
      <c r="B39" s="1099" t="s">
        <v>735</v>
      </c>
      <c r="C39" s="1100">
        <v>45645</v>
      </c>
      <c r="D39" s="1101" t="s">
        <v>690</v>
      </c>
      <c r="E39" s="1102">
        <v>45652</v>
      </c>
      <c r="F39" s="1115" t="s">
        <v>736</v>
      </c>
      <c r="G39" s="1116">
        <v>45657</v>
      </c>
      <c r="H39" s="1116">
        <v>45659</v>
      </c>
      <c r="I39" s="1117">
        <v>45660</v>
      </c>
    </row>
    <row r="40" spans="1:13">
      <c r="A40" s="1098" t="s">
        <v>699</v>
      </c>
      <c r="B40" s="1099" t="s">
        <v>737</v>
      </c>
      <c r="C40" s="1100">
        <v>45652</v>
      </c>
      <c r="D40" s="1101" t="s">
        <v>689</v>
      </c>
      <c r="E40" s="1102">
        <v>45659</v>
      </c>
      <c r="F40" s="1115" t="s">
        <v>738</v>
      </c>
      <c r="G40" s="1116">
        <v>45664</v>
      </c>
      <c r="H40" s="1116">
        <v>45666</v>
      </c>
      <c r="I40" s="1117">
        <v>45667</v>
      </c>
    </row>
    <row r="41" spans="1:13">
      <c r="A41" s="1098" t="s">
        <v>729</v>
      </c>
      <c r="B41" s="1099" t="s">
        <v>629</v>
      </c>
      <c r="C41" s="1100">
        <v>45659</v>
      </c>
      <c r="D41" s="1101" t="s">
        <v>690</v>
      </c>
      <c r="E41" s="1102">
        <v>45666</v>
      </c>
      <c r="F41" s="1115" t="s">
        <v>841</v>
      </c>
      <c r="G41" s="1116">
        <v>45671</v>
      </c>
      <c r="H41" s="1116">
        <v>45673</v>
      </c>
      <c r="I41" s="1117">
        <v>45674</v>
      </c>
    </row>
    <row r="42" spans="1:13">
      <c r="A42" s="1098" t="s">
        <v>699</v>
      </c>
      <c r="B42" s="1099" t="s">
        <v>830</v>
      </c>
      <c r="C42" s="1100">
        <v>45666</v>
      </c>
      <c r="D42" s="1101" t="s">
        <v>689</v>
      </c>
      <c r="E42" s="1102">
        <v>45673</v>
      </c>
      <c r="F42" s="1115" t="s">
        <v>842</v>
      </c>
      <c r="G42" s="1116">
        <v>45678</v>
      </c>
      <c r="H42" s="1116">
        <v>45680</v>
      </c>
      <c r="I42" s="1117">
        <v>45681</v>
      </c>
    </row>
    <row r="43" spans="1:13" s="51" customFormat="1">
      <c r="A43" s="1098" t="s">
        <v>729</v>
      </c>
      <c r="B43" s="1099"/>
      <c r="C43" s="1100">
        <v>45673</v>
      </c>
      <c r="D43" s="1106" t="s">
        <v>690</v>
      </c>
      <c r="E43" s="1102">
        <v>45680</v>
      </c>
      <c r="F43" s="1115" t="s">
        <v>843</v>
      </c>
      <c r="G43" s="1116">
        <v>45685</v>
      </c>
      <c r="H43" s="1116">
        <v>45687</v>
      </c>
      <c r="I43" s="1117">
        <v>45688</v>
      </c>
      <c r="J43"/>
      <c r="K43"/>
    </row>
    <row r="44" spans="1:13" ht="15" thickBot="1">
      <c r="A44" s="1107" t="s">
        <v>699</v>
      </c>
      <c r="B44" s="1108"/>
      <c r="C44" s="1109">
        <v>45680</v>
      </c>
      <c r="D44" s="1110" t="s">
        <v>689</v>
      </c>
      <c r="E44" s="1111">
        <v>45687</v>
      </c>
      <c r="F44" s="1118" t="s">
        <v>844</v>
      </c>
      <c r="G44" s="1119">
        <v>45692</v>
      </c>
      <c r="H44" s="1119">
        <v>45694</v>
      </c>
      <c r="I44" s="1120">
        <v>45695</v>
      </c>
    </row>
    <row r="45" spans="1:13">
      <c r="A45" s="143"/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</row>
    <row r="46" spans="1:13" ht="15" thickBot="1">
      <c r="A46" s="143"/>
      <c r="B46" s="143"/>
      <c r="C46" s="143"/>
      <c r="D46" s="143"/>
      <c r="E46" s="143"/>
      <c r="F46" s="143"/>
      <c r="G46" s="143"/>
      <c r="H46" s="143"/>
      <c r="I46" s="143"/>
    </row>
    <row r="47" spans="1:13">
      <c r="A47" s="1323" t="s">
        <v>695</v>
      </c>
      <c r="B47" s="1301"/>
      <c r="C47" s="1301"/>
      <c r="D47" s="1301"/>
      <c r="E47" s="1301"/>
      <c r="F47" s="1301"/>
      <c r="G47" s="1301"/>
      <c r="H47" s="1300"/>
    </row>
    <row r="48" spans="1:13" ht="18" customHeight="1">
      <c r="A48" s="1319" t="s">
        <v>49</v>
      </c>
      <c r="B48" s="1320" t="s">
        <v>684</v>
      </c>
      <c r="C48" s="1324" t="s">
        <v>685</v>
      </c>
      <c r="D48" s="1324"/>
      <c r="E48" s="1324" t="s">
        <v>686</v>
      </c>
      <c r="F48" s="1320" t="s">
        <v>687</v>
      </c>
      <c r="G48" s="1333" t="s">
        <v>696</v>
      </c>
      <c r="H48" s="1334"/>
    </row>
    <row r="49" spans="1:13" ht="25.5">
      <c r="A49" s="1319"/>
      <c r="B49" s="1321"/>
      <c r="C49" s="1096" t="s">
        <v>692</v>
      </c>
      <c r="D49" s="1096" t="s">
        <v>183</v>
      </c>
      <c r="E49" s="1324"/>
      <c r="F49" s="1321"/>
      <c r="G49" s="1121" t="s">
        <v>697</v>
      </c>
      <c r="H49" s="1122" t="s">
        <v>698</v>
      </c>
      <c r="I49" s="51"/>
      <c r="J49" s="51"/>
      <c r="K49" s="51"/>
      <c r="L49" s="51"/>
    </row>
    <row r="50" spans="1:13">
      <c r="A50" s="1098" t="s">
        <v>729</v>
      </c>
      <c r="B50" s="1099" t="s">
        <v>731</v>
      </c>
      <c r="C50" s="1123">
        <v>45631</v>
      </c>
      <c r="D50" s="1099" t="s">
        <v>690</v>
      </c>
      <c r="E50" s="1102">
        <v>45638</v>
      </c>
      <c r="F50" s="1115" t="s">
        <v>740</v>
      </c>
      <c r="G50" s="1100">
        <v>45641</v>
      </c>
      <c r="H50" s="1124">
        <v>45643</v>
      </c>
    </row>
    <row r="51" spans="1:13">
      <c r="A51" s="1098" t="s">
        <v>699</v>
      </c>
      <c r="B51" s="1099" t="s">
        <v>733</v>
      </c>
      <c r="C51" s="1123">
        <v>45638</v>
      </c>
      <c r="D51" s="1125" t="s">
        <v>689</v>
      </c>
      <c r="E51" s="1102">
        <v>45645</v>
      </c>
      <c r="F51" s="1126" t="s">
        <v>741</v>
      </c>
      <c r="G51" s="1100">
        <v>45648</v>
      </c>
      <c r="H51" s="1124">
        <v>45650</v>
      </c>
    </row>
    <row r="52" spans="1:13">
      <c r="A52" s="1098" t="s">
        <v>729</v>
      </c>
      <c r="B52" s="1099" t="s">
        <v>735</v>
      </c>
      <c r="C52" s="1123">
        <v>45645</v>
      </c>
      <c r="D52" s="1099" t="s">
        <v>690</v>
      </c>
      <c r="E52" s="1102">
        <v>45652</v>
      </c>
      <c r="F52" s="1126" t="s">
        <v>742</v>
      </c>
      <c r="G52" s="1100">
        <v>45655</v>
      </c>
      <c r="H52" s="1124">
        <v>45657</v>
      </c>
    </row>
    <row r="53" spans="1:13">
      <c r="A53" s="1098" t="s">
        <v>699</v>
      </c>
      <c r="B53" s="1099" t="s">
        <v>737</v>
      </c>
      <c r="C53" s="1123">
        <v>45652</v>
      </c>
      <c r="D53" s="1099" t="s">
        <v>689</v>
      </c>
      <c r="E53" s="1102">
        <v>45659</v>
      </c>
      <c r="F53" s="1126" t="s">
        <v>743</v>
      </c>
      <c r="G53" s="1100">
        <v>45662</v>
      </c>
      <c r="H53" s="1124">
        <v>45664</v>
      </c>
    </row>
    <row r="54" spans="1:13">
      <c r="A54" s="1098" t="s">
        <v>729</v>
      </c>
      <c r="B54" s="1099" t="s">
        <v>629</v>
      </c>
      <c r="C54" s="1123">
        <v>45659</v>
      </c>
      <c r="D54" s="1099" t="s">
        <v>690</v>
      </c>
      <c r="E54" s="1102">
        <v>45666</v>
      </c>
      <c r="F54" s="1126" t="s">
        <v>845</v>
      </c>
      <c r="G54" s="1100">
        <v>45669</v>
      </c>
      <c r="H54" s="1124">
        <v>45671</v>
      </c>
    </row>
    <row r="55" spans="1:13">
      <c r="A55" s="1098" t="s">
        <v>699</v>
      </c>
      <c r="B55" s="1099" t="s">
        <v>830</v>
      </c>
      <c r="C55" s="1123">
        <v>45666</v>
      </c>
      <c r="D55" s="1099" t="s">
        <v>689</v>
      </c>
      <c r="E55" s="1102">
        <v>45673</v>
      </c>
      <c r="F55" s="1126" t="s">
        <v>846</v>
      </c>
      <c r="G55" s="1100">
        <v>45676</v>
      </c>
      <c r="H55" s="1124">
        <v>45678</v>
      </c>
    </row>
    <row r="56" spans="1:13" s="51" customFormat="1">
      <c r="A56" s="1098" t="s">
        <v>729</v>
      </c>
      <c r="B56" s="1099"/>
      <c r="C56" s="1123">
        <v>45673</v>
      </c>
      <c r="D56" s="1125" t="s">
        <v>690</v>
      </c>
      <c r="E56" s="1102">
        <v>45680</v>
      </c>
      <c r="F56" s="1126" t="s">
        <v>847</v>
      </c>
      <c r="G56" s="1100">
        <v>45683</v>
      </c>
      <c r="H56" s="1124">
        <v>45685</v>
      </c>
      <c r="I56"/>
      <c r="J56"/>
      <c r="K56"/>
      <c r="L56"/>
    </row>
    <row r="57" spans="1:13" ht="15" thickBot="1">
      <c r="A57" s="1107" t="s">
        <v>699</v>
      </c>
      <c r="B57" s="1108"/>
      <c r="C57" s="1109">
        <v>45680</v>
      </c>
      <c r="D57" s="1108" t="s">
        <v>689</v>
      </c>
      <c r="E57" s="1111">
        <v>45687</v>
      </c>
      <c r="F57" s="1127" t="s">
        <v>848</v>
      </c>
      <c r="G57" s="1109">
        <v>45690</v>
      </c>
      <c r="H57" s="1128">
        <v>45692</v>
      </c>
      <c r="I57" s="143"/>
    </row>
    <row r="58" spans="1:13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</row>
    <row r="59" spans="1:13">
      <c r="A59" s="163" t="s">
        <v>176</v>
      </c>
      <c r="B59" s="163"/>
    </row>
  </sheetData>
  <mergeCells count="35">
    <mergeCell ref="A47:H47"/>
    <mergeCell ref="A48:A49"/>
    <mergeCell ref="B48:B49"/>
    <mergeCell ref="C48:D48"/>
    <mergeCell ref="E48:E49"/>
    <mergeCell ref="F48:F49"/>
    <mergeCell ref="G48:H48"/>
    <mergeCell ref="A34:I34"/>
    <mergeCell ref="A35:A36"/>
    <mergeCell ref="B35:B36"/>
    <mergeCell ref="C35:D35"/>
    <mergeCell ref="E35:E36"/>
    <mergeCell ref="F35:F36"/>
    <mergeCell ref="G35:G36"/>
    <mergeCell ref="H35:I35"/>
    <mergeCell ref="A21:I21"/>
    <mergeCell ref="A22:A23"/>
    <mergeCell ref="B22:B23"/>
    <mergeCell ref="C22:D22"/>
    <mergeCell ref="E22:E23"/>
    <mergeCell ref="F22:F23"/>
    <mergeCell ref="G22:G23"/>
    <mergeCell ref="H22:I22"/>
    <mergeCell ref="A9:A10"/>
    <mergeCell ref="B9:B10"/>
    <mergeCell ref="A1:J1"/>
    <mergeCell ref="A2:J2"/>
    <mergeCell ref="A3:J3"/>
    <mergeCell ref="A4:J4"/>
    <mergeCell ref="A8:I8"/>
    <mergeCell ref="C9:D9"/>
    <mergeCell ref="E9:E10"/>
    <mergeCell ref="F9:F10"/>
    <mergeCell ref="G9:G10"/>
    <mergeCell ref="H9:I9"/>
  </mergeCells>
  <hyperlinks>
    <hyperlink ref="A6" location="INDEX!A1" display="BACK TO INDEX" xr:uid="{ED5BF5D9-17EE-4C77-AE56-BDD140232284}"/>
  </hyperlinks>
  <pageMargins left="0.2" right="0.2" top="0.5" bottom="0.25" header="0.3" footer="0.3"/>
  <pageSetup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70C0"/>
  </sheetPr>
  <dimension ref="A1:I117"/>
  <sheetViews>
    <sheetView zoomScaleNormal="100" workbookViewId="0">
      <selection activeCell="A20" sqref="A20"/>
    </sheetView>
  </sheetViews>
  <sheetFormatPr defaultRowHeight="14.25"/>
  <cols>
    <col min="1" max="1" width="23" customWidth="1"/>
    <col min="2" max="2" width="19.140625" customWidth="1"/>
    <col min="3" max="3" width="20.42578125" customWidth="1"/>
    <col min="4" max="6" width="16" style="239" customWidth="1"/>
    <col min="7" max="10" width="16" customWidth="1"/>
  </cols>
  <sheetData>
    <row r="1" spans="1:9" s="6" customFormat="1" ht="26.25">
      <c r="A1" s="1143" t="s">
        <v>163</v>
      </c>
      <c r="B1" s="1143"/>
      <c r="C1" s="1143"/>
      <c r="D1" s="1143"/>
      <c r="E1" s="1143"/>
      <c r="F1" s="1143"/>
      <c r="G1" s="1143"/>
      <c r="H1" s="1143"/>
      <c r="I1" s="1143"/>
    </row>
    <row r="2" spans="1:9" s="7" customFormat="1" ht="18.75">
      <c r="A2" s="1144" t="s">
        <v>167</v>
      </c>
      <c r="B2" s="1144"/>
      <c r="C2" s="1144"/>
      <c r="D2" s="1144"/>
      <c r="E2" s="1144"/>
      <c r="F2" s="1144"/>
      <c r="G2" s="1144"/>
      <c r="H2" s="1144"/>
      <c r="I2" s="1144"/>
    </row>
    <row r="3" spans="1:9" s="7" customFormat="1" ht="19.5" thickBot="1">
      <c r="A3" s="1145" t="s">
        <v>168</v>
      </c>
      <c r="B3" s="1145"/>
      <c r="C3" s="1145"/>
      <c r="D3" s="1145"/>
      <c r="E3" s="1145"/>
      <c r="F3" s="1145"/>
      <c r="G3" s="1145"/>
      <c r="H3" s="1145"/>
      <c r="I3" s="1145"/>
    </row>
    <row r="4" spans="1:9" s="122" customFormat="1" ht="24.75" customHeight="1" thickTop="1">
      <c r="A4" s="1335" t="s">
        <v>175</v>
      </c>
      <c r="B4" s="1335"/>
      <c r="C4" s="1335"/>
      <c r="D4" s="1335"/>
      <c r="E4" s="1335"/>
      <c r="F4" s="1335"/>
      <c r="G4" s="1335"/>
      <c r="H4" s="1335"/>
      <c r="I4" s="1335"/>
    </row>
    <row r="5" spans="1:9" s="122" customFormat="1" ht="18.75">
      <c r="A5" s="124"/>
      <c r="B5" s="124"/>
      <c r="C5" s="266"/>
      <c r="D5" s="7"/>
      <c r="E5" s="7"/>
      <c r="F5" s="7"/>
      <c r="G5" s="7"/>
    </row>
    <row r="6" spans="1:9" s="122" customFormat="1" ht="18.75">
      <c r="A6" s="188" t="s">
        <v>91</v>
      </c>
      <c r="B6" s="188"/>
      <c r="C6" s="266"/>
      <c r="D6" s="20"/>
      <c r="E6" s="319"/>
      <c r="F6" s="320"/>
      <c r="G6" s="7"/>
      <c r="H6" s="319" t="s">
        <v>47</v>
      </c>
      <c r="I6" s="320">
        <f ca="1">TODAY()</f>
        <v>45621</v>
      </c>
    </row>
    <row r="7" spans="1:9" s="122" customFormat="1" ht="12.75">
      <c r="A7" s="188"/>
      <c r="B7" s="188"/>
      <c r="C7" s="266"/>
    </row>
    <row r="8" spans="1:9" s="122" customFormat="1">
      <c r="A8" s="191" t="s">
        <v>297</v>
      </c>
      <c r="B8" s="126"/>
      <c r="C8" s="123"/>
    </row>
    <row r="9" spans="1:9" ht="15" thickBot="1">
      <c r="D9"/>
      <c r="E9"/>
      <c r="F9"/>
    </row>
    <row r="10" spans="1:9">
      <c r="A10" s="1336" t="s">
        <v>323</v>
      </c>
      <c r="B10" s="1338" t="s">
        <v>82</v>
      </c>
      <c r="C10" s="455" t="s">
        <v>29</v>
      </c>
      <c r="D10" s="1340" t="s">
        <v>25</v>
      </c>
      <c r="E10" s="1340"/>
      <c r="F10" s="1340"/>
      <c r="G10" s="1340"/>
      <c r="H10" s="1340"/>
      <c r="I10" s="1341"/>
    </row>
    <row r="11" spans="1:9" ht="33" customHeight="1">
      <c r="A11" s="1337"/>
      <c r="B11" s="1339"/>
      <c r="C11" s="587" t="s">
        <v>406</v>
      </c>
      <c r="D11" s="587" t="s">
        <v>186</v>
      </c>
      <c r="E11" s="995" t="s">
        <v>7</v>
      </c>
      <c r="F11" s="995" t="s">
        <v>26</v>
      </c>
      <c r="G11" s="995" t="s">
        <v>23</v>
      </c>
      <c r="H11" s="995" t="s">
        <v>5</v>
      </c>
      <c r="I11" s="588" t="s">
        <v>24</v>
      </c>
    </row>
    <row r="12" spans="1:9" ht="18.75" customHeight="1">
      <c r="A12" s="684" t="s">
        <v>479</v>
      </c>
      <c r="B12" s="547" t="s">
        <v>682</v>
      </c>
      <c r="C12" s="302">
        <v>45626</v>
      </c>
      <c r="D12" s="302">
        <f t="shared" ref="D12:D19" si="0">C12+2</f>
        <v>45628</v>
      </c>
      <c r="E12" s="302">
        <f>D12+5</f>
        <v>45633</v>
      </c>
      <c r="F12" s="302">
        <f>E12</f>
        <v>45633</v>
      </c>
      <c r="G12" s="302">
        <f>F12+1</f>
        <v>45634</v>
      </c>
      <c r="H12" s="302">
        <f>G12+2</f>
        <v>45636</v>
      </c>
      <c r="I12" s="303">
        <f>H12+2</f>
        <v>45638</v>
      </c>
    </row>
    <row r="13" spans="1:9" ht="18.75" customHeight="1">
      <c r="A13" s="684" t="s">
        <v>448</v>
      </c>
      <c r="B13" s="547" t="s">
        <v>722</v>
      </c>
      <c r="C13" s="302">
        <f>C12+7</f>
        <v>45633</v>
      </c>
      <c r="D13" s="302">
        <f t="shared" si="0"/>
        <v>45635</v>
      </c>
      <c r="E13" s="302">
        <f t="shared" ref="E13:E19" si="1">D13+5</f>
        <v>45640</v>
      </c>
      <c r="F13" s="302">
        <f t="shared" ref="F13:F19" si="2">E13</f>
        <v>45640</v>
      </c>
      <c r="G13" s="302">
        <f t="shared" ref="G13:G19" si="3">F13+1</f>
        <v>45641</v>
      </c>
      <c r="H13" s="302">
        <f t="shared" ref="H13:I18" si="4">H12+7</f>
        <v>45643</v>
      </c>
      <c r="I13" s="303">
        <f t="shared" si="4"/>
        <v>45645</v>
      </c>
    </row>
    <row r="14" spans="1:9" ht="18.75" customHeight="1">
      <c r="A14" s="684" t="s">
        <v>478</v>
      </c>
      <c r="B14" s="311" t="s">
        <v>723</v>
      </c>
      <c r="C14" s="302">
        <f t="shared" ref="C14:C19" si="5">C13+7</f>
        <v>45640</v>
      </c>
      <c r="D14" s="302">
        <f t="shared" si="0"/>
        <v>45642</v>
      </c>
      <c r="E14" s="302">
        <f t="shared" si="1"/>
        <v>45647</v>
      </c>
      <c r="F14" s="302">
        <f t="shared" si="2"/>
        <v>45647</v>
      </c>
      <c r="G14" s="302">
        <f t="shared" si="3"/>
        <v>45648</v>
      </c>
      <c r="H14" s="302">
        <f t="shared" si="4"/>
        <v>45650</v>
      </c>
      <c r="I14" s="303">
        <f t="shared" si="4"/>
        <v>45652</v>
      </c>
    </row>
    <row r="15" spans="1:9" ht="18.75" customHeight="1">
      <c r="A15" s="684" t="s">
        <v>479</v>
      </c>
      <c r="B15" s="311" t="s">
        <v>724</v>
      </c>
      <c r="C15" s="302">
        <f t="shared" si="5"/>
        <v>45647</v>
      </c>
      <c r="D15" s="302">
        <f t="shared" si="0"/>
        <v>45649</v>
      </c>
      <c r="E15" s="302">
        <f t="shared" si="1"/>
        <v>45654</v>
      </c>
      <c r="F15" s="302">
        <f>E15</f>
        <v>45654</v>
      </c>
      <c r="G15" s="302">
        <f t="shared" si="3"/>
        <v>45655</v>
      </c>
      <c r="H15" s="302">
        <f t="shared" si="4"/>
        <v>45657</v>
      </c>
      <c r="I15" s="303">
        <f t="shared" si="4"/>
        <v>45659</v>
      </c>
    </row>
    <row r="16" spans="1:9" ht="18.75" customHeight="1">
      <c r="A16" s="684" t="s">
        <v>448</v>
      </c>
      <c r="B16" s="311" t="s">
        <v>805</v>
      </c>
      <c r="C16" s="302">
        <f t="shared" si="5"/>
        <v>45654</v>
      </c>
      <c r="D16" s="302">
        <f t="shared" si="0"/>
        <v>45656</v>
      </c>
      <c r="E16" s="302">
        <f t="shared" si="1"/>
        <v>45661</v>
      </c>
      <c r="F16" s="302">
        <f t="shared" si="2"/>
        <v>45661</v>
      </c>
      <c r="G16" s="302">
        <f t="shared" si="3"/>
        <v>45662</v>
      </c>
      <c r="H16" s="302">
        <f t="shared" si="4"/>
        <v>45664</v>
      </c>
      <c r="I16" s="303">
        <f t="shared" si="4"/>
        <v>45666</v>
      </c>
    </row>
    <row r="17" spans="1:9" ht="18.75" customHeight="1">
      <c r="A17" s="684" t="s">
        <v>478</v>
      </c>
      <c r="B17" s="547" t="s">
        <v>806</v>
      </c>
      <c r="C17" s="302">
        <f t="shared" si="5"/>
        <v>45661</v>
      </c>
      <c r="D17" s="302">
        <f t="shared" si="0"/>
        <v>45663</v>
      </c>
      <c r="E17" s="302">
        <f t="shared" si="1"/>
        <v>45668</v>
      </c>
      <c r="F17" s="302">
        <f t="shared" si="2"/>
        <v>45668</v>
      </c>
      <c r="G17" s="302">
        <f t="shared" si="3"/>
        <v>45669</v>
      </c>
      <c r="H17" s="302">
        <f t="shared" si="4"/>
        <v>45671</v>
      </c>
      <c r="I17" s="303">
        <f t="shared" si="4"/>
        <v>45673</v>
      </c>
    </row>
    <row r="18" spans="1:9" ht="18.75" customHeight="1">
      <c r="A18" s="684" t="s">
        <v>479</v>
      </c>
      <c r="B18" s="311" t="s">
        <v>807</v>
      </c>
      <c r="C18" s="302">
        <f t="shared" si="5"/>
        <v>45668</v>
      </c>
      <c r="D18" s="302">
        <f t="shared" si="0"/>
        <v>45670</v>
      </c>
      <c r="E18" s="302">
        <f t="shared" si="1"/>
        <v>45675</v>
      </c>
      <c r="F18" s="302">
        <f t="shared" si="2"/>
        <v>45675</v>
      </c>
      <c r="G18" s="302">
        <f t="shared" si="3"/>
        <v>45676</v>
      </c>
      <c r="H18" s="302">
        <f t="shared" si="4"/>
        <v>45678</v>
      </c>
      <c r="I18" s="303">
        <f t="shared" si="4"/>
        <v>45680</v>
      </c>
    </row>
    <row r="19" spans="1:9" ht="18.75" customHeight="1" thickBot="1">
      <c r="A19" s="549" t="s">
        <v>448</v>
      </c>
      <c r="B19" s="312" t="s">
        <v>808</v>
      </c>
      <c r="C19" s="304">
        <f t="shared" si="5"/>
        <v>45675</v>
      </c>
      <c r="D19" s="304">
        <f t="shared" si="0"/>
        <v>45677</v>
      </c>
      <c r="E19" s="304">
        <f t="shared" si="1"/>
        <v>45682</v>
      </c>
      <c r="F19" s="304">
        <f t="shared" si="2"/>
        <v>45682</v>
      </c>
      <c r="G19" s="304">
        <f t="shared" si="3"/>
        <v>45683</v>
      </c>
      <c r="H19" s="304">
        <f t="shared" ref="H19:I19" si="6">H18+7</f>
        <v>45685</v>
      </c>
      <c r="I19" s="586">
        <f t="shared" si="6"/>
        <v>45687</v>
      </c>
    </row>
    <row r="20" spans="1:9" ht="18.75" customHeight="1">
      <c r="D20"/>
      <c r="E20"/>
      <c r="F20"/>
    </row>
    <row r="21" spans="1:9" ht="18.75" customHeight="1">
      <c r="D21"/>
      <c r="E21"/>
      <c r="F21"/>
    </row>
    <row r="22" spans="1:9" ht="18.75" customHeight="1">
      <c r="D22"/>
      <c r="E22"/>
      <c r="F22"/>
    </row>
    <row r="23" spans="1:9">
      <c r="D23"/>
      <c r="E23"/>
      <c r="F23"/>
    </row>
    <row r="24" spans="1:9">
      <c r="A24" s="265"/>
      <c r="B24" s="265"/>
      <c r="D24"/>
      <c r="E24"/>
      <c r="F24"/>
    </row>
    <row r="25" spans="1:9">
      <c r="A25" s="265"/>
      <c r="D25"/>
      <c r="E25"/>
      <c r="F25"/>
    </row>
    <row r="26" spans="1:9">
      <c r="D26"/>
      <c r="E26"/>
      <c r="F26"/>
    </row>
    <row r="27" spans="1:9">
      <c r="D27"/>
      <c r="E27"/>
      <c r="F27"/>
    </row>
    <row r="28" spans="1:9" ht="19.5" customHeight="1">
      <c r="D28"/>
      <c r="E28"/>
      <c r="F28"/>
    </row>
    <row r="29" spans="1:9" ht="19.5" customHeight="1">
      <c r="D29"/>
      <c r="E29"/>
      <c r="F29"/>
    </row>
    <row r="30" spans="1:9" ht="19.5" customHeight="1">
      <c r="D30"/>
      <c r="E30"/>
      <c r="F30"/>
    </row>
    <row r="31" spans="1:9" ht="19.5" customHeight="1">
      <c r="D31"/>
      <c r="E31"/>
      <c r="F31"/>
    </row>
    <row r="32" spans="1:9" ht="19.5" customHeight="1">
      <c r="D32"/>
      <c r="E32"/>
      <c r="F32"/>
    </row>
    <row r="33" spans="4:6" ht="19.5" customHeight="1">
      <c r="D33"/>
      <c r="E33"/>
      <c r="F33"/>
    </row>
    <row r="34" spans="4:6" ht="19.5" customHeight="1">
      <c r="D34"/>
      <c r="E34"/>
      <c r="F34"/>
    </row>
    <row r="35" spans="4:6" ht="19.5" customHeight="1">
      <c r="D35"/>
      <c r="E35"/>
      <c r="F35"/>
    </row>
    <row r="36" spans="4:6" ht="19.5" customHeight="1">
      <c r="D36"/>
      <c r="E36"/>
      <c r="F36"/>
    </row>
    <row r="37" spans="4:6" ht="19.5" customHeight="1">
      <c r="D37"/>
      <c r="E37"/>
      <c r="F37"/>
    </row>
    <row r="38" spans="4:6">
      <c r="D38"/>
      <c r="E38"/>
      <c r="F38"/>
    </row>
    <row r="39" spans="4:6">
      <c r="D39"/>
      <c r="E39"/>
      <c r="F39"/>
    </row>
    <row r="40" spans="4:6">
      <c r="D40"/>
      <c r="E40"/>
      <c r="F40"/>
    </row>
    <row r="41" spans="4:6">
      <c r="D41"/>
      <c r="E41"/>
      <c r="F41"/>
    </row>
    <row r="42" spans="4:6">
      <c r="D42"/>
      <c r="E42"/>
      <c r="F42"/>
    </row>
    <row r="43" spans="4:6">
      <c r="D43"/>
      <c r="E43"/>
      <c r="F43"/>
    </row>
    <row r="44" spans="4:6">
      <c r="D44"/>
      <c r="E44"/>
      <c r="F44"/>
    </row>
    <row r="45" spans="4:6">
      <c r="D45"/>
      <c r="E45"/>
      <c r="F45"/>
    </row>
    <row r="46" spans="4:6">
      <c r="D46"/>
      <c r="E46"/>
      <c r="F46"/>
    </row>
    <row r="47" spans="4:6">
      <c r="D47"/>
      <c r="E47"/>
      <c r="F47"/>
    </row>
    <row r="48" spans="4:6">
      <c r="D48"/>
      <c r="E48"/>
      <c r="F48"/>
    </row>
    <row r="49" spans="4:6">
      <c r="D49"/>
      <c r="E49"/>
      <c r="F49"/>
    </row>
    <row r="50" spans="4:6">
      <c r="D50"/>
      <c r="E50"/>
      <c r="F50"/>
    </row>
    <row r="51" spans="4:6">
      <c r="D51"/>
      <c r="E51"/>
      <c r="F51"/>
    </row>
    <row r="52" spans="4:6">
      <c r="D52"/>
      <c r="E52"/>
      <c r="F52"/>
    </row>
    <row r="53" spans="4:6">
      <c r="D53"/>
      <c r="E53"/>
      <c r="F53"/>
    </row>
    <row r="54" spans="4:6">
      <c r="D54"/>
      <c r="E54"/>
      <c r="F54"/>
    </row>
    <row r="55" spans="4:6">
      <c r="D55"/>
      <c r="E55"/>
      <c r="F55"/>
    </row>
    <row r="56" spans="4:6">
      <c r="D56"/>
      <c r="E56"/>
      <c r="F56"/>
    </row>
    <row r="57" spans="4:6">
      <c r="D57"/>
      <c r="E57"/>
      <c r="F57"/>
    </row>
    <row r="58" spans="4:6">
      <c r="D58"/>
      <c r="E58"/>
      <c r="F58"/>
    </row>
    <row r="59" spans="4:6">
      <c r="D59"/>
      <c r="E59"/>
      <c r="F59"/>
    </row>
    <row r="60" spans="4:6">
      <c r="D60"/>
      <c r="E60"/>
      <c r="F60"/>
    </row>
    <row r="61" spans="4:6">
      <c r="D61"/>
      <c r="E61"/>
      <c r="F61"/>
    </row>
    <row r="62" spans="4:6">
      <c r="D62"/>
      <c r="E62"/>
      <c r="F62"/>
    </row>
    <row r="63" spans="4:6">
      <c r="D63"/>
      <c r="E63"/>
      <c r="F63"/>
    </row>
    <row r="64" spans="4:6">
      <c r="D64"/>
      <c r="E64"/>
      <c r="F64"/>
    </row>
    <row r="65" spans="4:6">
      <c r="D65"/>
      <c r="E65"/>
      <c r="F65"/>
    </row>
    <row r="66" spans="4:6">
      <c r="D66"/>
      <c r="E66"/>
      <c r="F66"/>
    </row>
    <row r="67" spans="4:6">
      <c r="D67"/>
      <c r="E67"/>
      <c r="F67"/>
    </row>
    <row r="68" spans="4:6">
      <c r="D68"/>
      <c r="E68"/>
      <c r="F68"/>
    </row>
    <row r="69" spans="4:6">
      <c r="D69"/>
      <c r="E69"/>
      <c r="F69"/>
    </row>
    <row r="70" spans="4:6">
      <c r="D70"/>
      <c r="E70"/>
      <c r="F70"/>
    </row>
    <row r="71" spans="4:6">
      <c r="D71"/>
      <c r="E71"/>
      <c r="F71"/>
    </row>
    <row r="72" spans="4:6">
      <c r="D72"/>
      <c r="E72"/>
      <c r="F72"/>
    </row>
    <row r="73" spans="4:6">
      <c r="D73"/>
      <c r="E73"/>
      <c r="F73"/>
    </row>
    <row r="74" spans="4:6">
      <c r="D74"/>
      <c r="E74"/>
      <c r="F74"/>
    </row>
    <row r="75" spans="4:6">
      <c r="D75"/>
      <c r="E75"/>
      <c r="F75"/>
    </row>
    <row r="76" spans="4:6">
      <c r="D76"/>
      <c r="E76"/>
      <c r="F76"/>
    </row>
    <row r="77" spans="4:6">
      <c r="D77"/>
      <c r="E77"/>
      <c r="F77"/>
    </row>
    <row r="78" spans="4:6">
      <c r="D78"/>
      <c r="E78"/>
      <c r="F78"/>
    </row>
    <row r="79" spans="4:6">
      <c r="D79"/>
      <c r="E79"/>
      <c r="F79"/>
    </row>
    <row r="80" spans="4:6">
      <c r="D80"/>
      <c r="E80"/>
      <c r="F80"/>
    </row>
    <row r="81" spans="4:6">
      <c r="D81"/>
      <c r="E81"/>
      <c r="F81"/>
    </row>
    <row r="82" spans="4:6">
      <c r="D82"/>
      <c r="E82"/>
      <c r="F82"/>
    </row>
    <row r="83" spans="4:6">
      <c r="D83"/>
      <c r="E83"/>
      <c r="F83"/>
    </row>
    <row r="84" spans="4:6">
      <c r="D84"/>
      <c r="E84"/>
      <c r="F84"/>
    </row>
    <row r="85" spans="4:6">
      <c r="D85"/>
      <c r="E85"/>
      <c r="F85"/>
    </row>
    <row r="86" spans="4:6">
      <c r="D86"/>
      <c r="E86"/>
      <c r="F86"/>
    </row>
    <row r="87" spans="4:6">
      <c r="D87"/>
      <c r="E87"/>
      <c r="F87"/>
    </row>
    <row r="88" spans="4:6">
      <c r="D88"/>
      <c r="E88"/>
      <c r="F88"/>
    </row>
    <row r="89" spans="4:6">
      <c r="D89"/>
      <c r="E89"/>
      <c r="F89"/>
    </row>
    <row r="90" spans="4:6">
      <c r="D90"/>
      <c r="E90"/>
      <c r="F90"/>
    </row>
    <row r="91" spans="4:6">
      <c r="D91"/>
      <c r="E91"/>
      <c r="F91"/>
    </row>
    <row r="92" spans="4:6">
      <c r="D92"/>
      <c r="E92"/>
      <c r="F92"/>
    </row>
    <row r="93" spans="4:6">
      <c r="D93"/>
      <c r="E93"/>
      <c r="F93"/>
    </row>
    <row r="94" spans="4:6">
      <c r="D94"/>
      <c r="E94"/>
      <c r="F94"/>
    </row>
    <row r="95" spans="4:6">
      <c r="D95"/>
      <c r="E95"/>
      <c r="F95"/>
    </row>
    <row r="96" spans="4:6">
      <c r="D96"/>
      <c r="E96"/>
      <c r="F96"/>
    </row>
    <row r="97" spans="4:6">
      <c r="D97"/>
      <c r="E97"/>
      <c r="F97"/>
    </row>
    <row r="98" spans="4:6">
      <c r="D98"/>
      <c r="E98"/>
      <c r="F98"/>
    </row>
    <row r="99" spans="4:6">
      <c r="D99"/>
      <c r="E99"/>
      <c r="F99"/>
    </row>
    <row r="100" spans="4:6">
      <c r="D100"/>
      <c r="E100"/>
      <c r="F100"/>
    </row>
    <row r="101" spans="4:6">
      <c r="D101"/>
      <c r="E101"/>
      <c r="F101"/>
    </row>
    <row r="102" spans="4:6">
      <c r="D102"/>
      <c r="E102"/>
      <c r="F102"/>
    </row>
    <row r="103" spans="4:6">
      <c r="D103"/>
      <c r="E103"/>
      <c r="F103"/>
    </row>
    <row r="104" spans="4:6">
      <c r="D104"/>
      <c r="E104"/>
      <c r="F104"/>
    </row>
    <row r="105" spans="4:6">
      <c r="D105"/>
      <c r="E105"/>
      <c r="F105"/>
    </row>
    <row r="106" spans="4:6">
      <c r="D106"/>
      <c r="E106"/>
      <c r="F106"/>
    </row>
    <row r="107" spans="4:6">
      <c r="D107"/>
      <c r="E107"/>
      <c r="F107"/>
    </row>
    <row r="108" spans="4:6">
      <c r="D108"/>
      <c r="E108"/>
      <c r="F108"/>
    </row>
    <row r="109" spans="4:6">
      <c r="D109"/>
      <c r="E109"/>
      <c r="F109"/>
    </row>
    <row r="110" spans="4:6">
      <c r="D110"/>
      <c r="E110"/>
      <c r="F110"/>
    </row>
    <row r="111" spans="4:6">
      <c r="D111"/>
      <c r="E111"/>
      <c r="F111"/>
    </row>
    <row r="112" spans="4:6">
      <c r="D112"/>
      <c r="E112"/>
      <c r="F112"/>
    </row>
    <row r="113" spans="4:6">
      <c r="D113"/>
      <c r="E113"/>
      <c r="F113"/>
    </row>
    <row r="114" spans="4:6">
      <c r="D114"/>
      <c r="E114"/>
      <c r="F114"/>
    </row>
    <row r="115" spans="4:6">
      <c r="D115"/>
      <c r="E115"/>
      <c r="F115"/>
    </row>
    <row r="116" spans="4:6">
      <c r="D116"/>
      <c r="E116"/>
      <c r="F116"/>
    </row>
    <row r="117" spans="4:6">
      <c r="D117"/>
      <c r="E117"/>
      <c r="F117"/>
    </row>
  </sheetData>
  <mergeCells count="7">
    <mergeCell ref="A1:I1"/>
    <mergeCell ref="A2:I2"/>
    <mergeCell ref="A3:I3"/>
    <mergeCell ref="A4:I4"/>
    <mergeCell ref="A10:A11"/>
    <mergeCell ref="B10:B11"/>
    <mergeCell ref="D10:I10"/>
  </mergeCells>
  <hyperlinks>
    <hyperlink ref="A6" location="INDEX!A1" display="BACK TO INDEX" xr:uid="{00000000-0004-0000-1500-000000000000}"/>
  </hyperlinks>
  <pageMargins left="0.2" right="0.2" top="0.5" bottom="0.25" header="0.3" footer="0.3"/>
  <pageSetup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5">
    <tabColor rgb="FF0070C0"/>
  </sheetPr>
  <dimension ref="A1:AK140"/>
  <sheetViews>
    <sheetView zoomScale="130" zoomScaleNormal="130" workbookViewId="0">
      <pane ySplit="5" topLeftCell="A6" activePane="bottomLeft" state="frozen"/>
      <selection activeCell="A57" sqref="A57"/>
      <selection pane="bottomLeft" activeCell="A104" sqref="A104"/>
    </sheetView>
  </sheetViews>
  <sheetFormatPr defaultRowHeight="12.95" customHeight="1"/>
  <cols>
    <col min="1" max="1" width="17.85546875" style="54" customWidth="1"/>
    <col min="2" max="2" width="9" style="609" customWidth="1"/>
    <col min="3" max="3" width="7" style="62" customWidth="1"/>
    <col min="4" max="6" width="5.85546875" style="54" customWidth="1"/>
    <col min="7" max="7" width="6.42578125" style="54" customWidth="1"/>
    <col min="8" max="8" width="6.28515625" style="54" customWidth="1"/>
    <col min="9" max="9" width="5.85546875" style="54" customWidth="1"/>
    <col min="10" max="10" width="5.42578125" style="54" customWidth="1"/>
    <col min="11" max="11" width="7.28515625" style="54" customWidth="1"/>
    <col min="12" max="12" width="5.85546875" style="54" customWidth="1"/>
    <col min="13" max="13" width="7" style="54" customWidth="1"/>
    <col min="14" max="14" width="5.85546875" style="54" customWidth="1"/>
    <col min="15" max="15" width="8.5703125" style="54" customWidth="1"/>
    <col min="16" max="16" width="10.28515625" style="54" customWidth="1"/>
    <col min="17" max="17" width="7" style="54" customWidth="1"/>
    <col min="18" max="18" width="7.85546875" style="54" customWidth="1"/>
    <col min="19" max="19" width="32.7109375" style="54" customWidth="1"/>
    <col min="20" max="16384" width="9.140625" style="54"/>
  </cols>
  <sheetData>
    <row r="1" spans="1:36" ht="0.75" customHeight="1">
      <c r="B1" s="1343"/>
      <c r="C1" s="1343"/>
      <c r="D1" s="1343"/>
      <c r="E1" s="1343"/>
      <c r="F1" s="1343"/>
      <c r="G1" s="1343"/>
      <c r="H1" s="1343"/>
      <c r="I1" s="1343"/>
      <c r="J1" s="1343"/>
      <c r="K1" s="1343"/>
      <c r="L1" s="1343"/>
      <c r="M1" s="1343"/>
      <c r="N1" s="1343"/>
      <c r="O1" s="1343"/>
      <c r="P1" s="1343"/>
      <c r="Q1" s="1343"/>
      <c r="R1" s="1343"/>
    </row>
    <row r="2" spans="1:36" ht="18.75" customHeight="1">
      <c r="A2" s="1344" t="s">
        <v>0</v>
      </c>
      <c r="B2" s="1344"/>
      <c r="C2" s="1344"/>
      <c r="D2" s="1344"/>
      <c r="E2" s="1344"/>
      <c r="F2" s="1344"/>
      <c r="G2" s="1344"/>
      <c r="H2" s="1344"/>
      <c r="I2" s="1344"/>
      <c r="J2" s="1344"/>
      <c r="K2" s="1344"/>
      <c r="L2" s="1344"/>
      <c r="M2" s="1344"/>
      <c r="N2" s="1344"/>
      <c r="O2" s="1344"/>
      <c r="P2" s="1344"/>
      <c r="Q2" s="1344"/>
      <c r="R2" s="1344"/>
    </row>
    <row r="3" spans="1:36" s="55" customFormat="1" ht="13.5" customHeight="1">
      <c r="A3" s="1342" t="s">
        <v>227</v>
      </c>
      <c r="B3" s="1342"/>
      <c r="C3" s="1342"/>
      <c r="D3" s="1342"/>
      <c r="E3" s="1342"/>
      <c r="F3" s="1342"/>
      <c r="G3" s="1342"/>
      <c r="H3" s="1342"/>
      <c r="I3" s="1342"/>
      <c r="J3" s="1342"/>
      <c r="K3" s="1342"/>
      <c r="L3" s="1342"/>
      <c r="M3" s="1342"/>
      <c r="N3" s="1342"/>
      <c r="O3" s="1342"/>
      <c r="P3" s="1342"/>
      <c r="Q3" s="1342"/>
      <c r="R3" s="1342"/>
      <c r="S3" s="633"/>
      <c r="T3" s="633"/>
      <c r="U3" s="633"/>
      <c r="V3" s="633"/>
      <c r="W3" s="633"/>
      <c r="X3" s="633"/>
      <c r="Y3" s="633"/>
      <c r="Z3" s="633"/>
      <c r="AA3" s="633"/>
    </row>
    <row r="4" spans="1:36" ht="14.25" customHeight="1" thickBot="1">
      <c r="A4" s="56" t="s">
        <v>91</v>
      </c>
      <c r="B4" s="605"/>
      <c r="C4" s="57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442" t="s">
        <v>47</v>
      </c>
      <c r="P4" s="443">
        <f ca="1">TODAY()</f>
        <v>45621</v>
      </c>
      <c r="Q4" s="252"/>
      <c r="R4" s="58"/>
      <c r="S4" s="633"/>
      <c r="T4" s="633"/>
      <c r="U4" s="633"/>
      <c r="V4" s="633"/>
      <c r="W4" s="633"/>
      <c r="X4" s="633"/>
      <c r="Y4" s="633"/>
      <c r="Z4" s="633"/>
      <c r="AA4" s="633"/>
    </row>
    <row r="5" spans="1:36" s="59" customFormat="1" ht="16.5" customHeight="1" thickBot="1">
      <c r="A5" s="685" t="s">
        <v>1</v>
      </c>
      <c r="B5" s="686" t="s">
        <v>2</v>
      </c>
      <c r="C5" s="687" t="s">
        <v>3</v>
      </c>
      <c r="D5" s="688" t="s">
        <v>4</v>
      </c>
      <c r="E5" s="688" t="s">
        <v>5</v>
      </c>
      <c r="F5" s="688" t="s">
        <v>15</v>
      </c>
      <c r="G5" s="688" t="s">
        <v>6</v>
      </c>
      <c r="H5" s="688" t="s">
        <v>50</v>
      </c>
      <c r="I5" s="688" t="s">
        <v>8</v>
      </c>
      <c r="J5" s="688" t="s">
        <v>13</v>
      </c>
      <c r="K5" s="688" t="s">
        <v>12</v>
      </c>
      <c r="L5" s="688" t="s">
        <v>14</v>
      </c>
      <c r="M5" s="688" t="s">
        <v>9</v>
      </c>
      <c r="N5" s="688" t="s">
        <v>143</v>
      </c>
      <c r="O5" s="689" t="s">
        <v>144</v>
      </c>
      <c r="P5" s="1345" t="s">
        <v>116</v>
      </c>
      <c r="Q5" s="1345"/>
      <c r="R5" s="690" t="s">
        <v>10</v>
      </c>
      <c r="S5" s="633"/>
      <c r="T5" s="633"/>
      <c r="U5" s="633"/>
      <c r="V5" s="633"/>
      <c r="W5" s="633"/>
      <c r="X5" s="633"/>
      <c r="Y5" s="633"/>
      <c r="Z5" s="633"/>
      <c r="AA5" s="633"/>
    </row>
    <row r="6" spans="1:36" s="259" customFormat="1" ht="13.5" customHeight="1">
      <c r="A6" s="448" t="str">
        <f>IF(VLOOKUP(INDEX(WH!$B$9:$K$64,MATCH(C6,WH!$K$9:$K$64,0),1),WH!$B$9:$K$64,10,0)=GENERAL!C6,INDEX(WH!$B$9:$K$64,MATCH(C6,WH!$K$9:$K$64,0),1),INDEX(WH!$B$9:$K$64,MATCH(C6,WH!$K$9:$K$64,0)+1,1))</f>
        <v>WAN HAI 368</v>
      </c>
      <c r="B6" s="606" t="str">
        <f>CONCATENATE(IF(VLOOKUP(INDEX(WH!$B$9:$K$64,MATCH(C6,WH!$K$9:$K$64,0),1),WH!$B$9:$K$64,10,0)=GENERAL!C6,INDEX(WH!$B$9:$K$64,MATCH(C6,WH!$K$9:$K$64,0),2),INDEX(WH!$B$9:$K$64,MATCH(C6,WH!$K$9:$K$64,0)+1,1)),TEXT(IF(VLOOKUP(INDEX(WH!$B$9:$K$64,MATCH(C6,WH!$K$9:$K$64,0),1),WH!$B$9:$K$64,5,0)=GENERAL!C6,INDEX(WH!$B$9:$K$64,MATCH(C6,WH!$K$9:$K$64,0),3),INDEX(WH!$B$9:$K$64,MATCH(C6,WH!$K$9:$K$64,0)+1,3)),"00#"))</f>
        <v>N038</v>
      </c>
      <c r="C6" s="445">
        <v>45621</v>
      </c>
      <c r="D6" s="446">
        <f>C6+8</f>
        <v>45629</v>
      </c>
      <c r="E6" s="446">
        <f>C6+14</f>
        <v>45635</v>
      </c>
      <c r="F6" s="446" t="s">
        <v>11</v>
      </c>
      <c r="G6" s="444">
        <f>C6+11</f>
        <v>45632</v>
      </c>
      <c r="H6" s="444">
        <f>C6+10</f>
        <v>45631</v>
      </c>
      <c r="I6" s="446"/>
      <c r="J6" s="446" t="s">
        <v>11</v>
      </c>
      <c r="K6" s="446" t="s">
        <v>11</v>
      </c>
      <c r="L6" s="446" t="s">
        <v>11</v>
      </c>
      <c r="M6" s="446" t="s">
        <v>11</v>
      </c>
      <c r="N6" s="446" t="s">
        <v>11</v>
      </c>
      <c r="O6" s="446" t="s">
        <v>11</v>
      </c>
      <c r="P6" s="447">
        <v>0.4993055555555555</v>
      </c>
      <c r="Q6" s="446">
        <f>C6-1</f>
        <v>45620</v>
      </c>
      <c r="R6" s="449" t="s">
        <v>18</v>
      </c>
      <c r="S6" s="633"/>
      <c r="T6" s="61"/>
      <c r="U6" s="61"/>
      <c r="V6" s="61"/>
      <c r="W6" s="61"/>
      <c r="X6" s="61"/>
      <c r="Y6" s="61"/>
      <c r="Z6" s="61"/>
      <c r="AA6" s="61"/>
      <c r="AB6" s="291"/>
      <c r="AC6" s="291"/>
      <c r="AD6" s="291"/>
      <c r="AE6" s="291"/>
      <c r="AF6" s="291"/>
      <c r="AG6" s="291"/>
      <c r="AH6" s="291"/>
      <c r="AI6" s="291"/>
      <c r="AJ6" s="291"/>
    </row>
    <row r="7" spans="1:36" s="259" customFormat="1" ht="13.5" customHeight="1">
      <c r="A7" s="640" t="str">
        <f>CNC!A11</f>
        <v>KUO LIN</v>
      </c>
      <c r="B7" s="641" t="str">
        <f>CNC!B11</f>
        <v>3CGFUN1NC</v>
      </c>
      <c r="C7" s="642">
        <f>C6+2</f>
        <v>45623</v>
      </c>
      <c r="D7" s="619"/>
      <c r="E7" s="619">
        <f>C7+9</f>
        <v>45632</v>
      </c>
      <c r="F7" s="619">
        <f>C7+8</f>
        <v>45631</v>
      </c>
      <c r="G7" s="619">
        <f>C7+7</f>
        <v>45630</v>
      </c>
      <c r="H7" s="619">
        <f>C7+6</f>
        <v>45629</v>
      </c>
      <c r="I7" s="643" t="s">
        <v>11</v>
      </c>
      <c r="J7" s="643" t="s">
        <v>11</v>
      </c>
      <c r="K7" s="643" t="s">
        <v>11</v>
      </c>
      <c r="L7" s="643" t="s">
        <v>11</v>
      </c>
      <c r="M7" s="643" t="s">
        <v>11</v>
      </c>
      <c r="N7" s="643" t="s">
        <v>11</v>
      </c>
      <c r="O7" s="643" t="s">
        <v>11</v>
      </c>
      <c r="P7" s="644">
        <v>0.66666666666666663</v>
      </c>
      <c r="Q7" s="643">
        <f>C7-1</f>
        <v>45622</v>
      </c>
      <c r="R7" s="645" t="s">
        <v>267</v>
      </c>
      <c r="S7" s="54"/>
      <c r="T7" s="61"/>
      <c r="U7" s="61"/>
      <c r="V7" s="61"/>
      <c r="W7" s="61"/>
      <c r="X7" s="61"/>
      <c r="Y7" s="61"/>
      <c r="Z7" s="61"/>
      <c r="AA7" s="61"/>
      <c r="AB7" s="291"/>
      <c r="AC7" s="291"/>
      <c r="AD7" s="291"/>
      <c r="AE7" s="291"/>
      <c r="AF7" s="291"/>
      <c r="AG7" s="291"/>
      <c r="AH7" s="291"/>
      <c r="AI7" s="291"/>
      <c r="AJ7" s="291"/>
    </row>
    <row r="8" spans="1:36" s="681" customFormat="1" ht="13.5" customHeight="1">
      <c r="A8" s="673" t="str">
        <f>EVR!A9</f>
        <v xml:space="preserve">EVER CLEAR </v>
      </c>
      <c r="B8" s="674" t="str">
        <f>EVR!B9</f>
        <v>1663-081N</v>
      </c>
      <c r="C8" s="675">
        <f>C7</f>
        <v>45623</v>
      </c>
      <c r="D8" s="676" t="s">
        <v>11</v>
      </c>
      <c r="E8" s="676" t="s">
        <v>11</v>
      </c>
      <c r="F8" s="677">
        <f>C8+11</f>
        <v>45634</v>
      </c>
      <c r="G8" s="677">
        <f>C8+9</f>
        <v>45632</v>
      </c>
      <c r="H8" s="677">
        <f>C8+8</f>
        <v>45631</v>
      </c>
      <c r="I8" s="676" t="s">
        <v>11</v>
      </c>
      <c r="J8" s="676" t="s">
        <v>11</v>
      </c>
      <c r="K8" s="676" t="s">
        <v>11</v>
      </c>
      <c r="L8" s="677">
        <f>C8+10</f>
        <v>45633</v>
      </c>
      <c r="M8" s="676" t="s">
        <v>11</v>
      </c>
      <c r="N8" s="676" t="s">
        <v>11</v>
      </c>
      <c r="O8" s="677">
        <f>C8+10</f>
        <v>45633</v>
      </c>
      <c r="P8" s="678">
        <v>0.70833333333333337</v>
      </c>
      <c r="Q8" s="676">
        <f>C8-1</f>
        <v>45622</v>
      </c>
      <c r="R8" s="679" t="s">
        <v>141</v>
      </c>
      <c r="S8" s="633"/>
      <c r="T8" s="61"/>
      <c r="U8" s="61"/>
      <c r="V8" s="61"/>
      <c r="W8" s="61"/>
      <c r="X8" s="61"/>
      <c r="Y8" s="61"/>
      <c r="Z8" s="61"/>
      <c r="AA8" s="61"/>
      <c r="AB8" s="680"/>
      <c r="AC8" s="680"/>
      <c r="AD8" s="680"/>
      <c r="AE8" s="680"/>
      <c r="AF8" s="680"/>
      <c r="AG8" s="680"/>
      <c r="AH8" s="680"/>
      <c r="AI8" s="680"/>
      <c r="AJ8" s="680"/>
    </row>
    <row r="9" spans="1:36" s="259" customFormat="1" ht="13.5" customHeight="1">
      <c r="A9" s="448" t="str">
        <f>EVR!A26</f>
        <v xml:space="preserve">UNI-PRUDENT </v>
      </c>
      <c r="B9" s="606" t="str">
        <f>EVR!B26</f>
        <v xml:space="preserve">0294-436N </v>
      </c>
      <c r="C9" s="445">
        <f>C8</f>
        <v>45623</v>
      </c>
      <c r="D9" s="444">
        <f>C9+8</f>
        <v>45631</v>
      </c>
      <c r="E9" s="444">
        <f>C9+8</f>
        <v>45631</v>
      </c>
      <c r="F9" s="444"/>
      <c r="H9" s="444"/>
      <c r="I9" s="446"/>
      <c r="J9" s="444">
        <f>C9+11</f>
        <v>45634</v>
      </c>
      <c r="K9" s="446"/>
      <c r="L9" s="444"/>
      <c r="M9" s="446"/>
      <c r="N9" s="446"/>
      <c r="O9" s="444"/>
      <c r="P9" s="447">
        <v>0.125</v>
      </c>
      <c r="Q9" s="446">
        <f>C9</f>
        <v>45623</v>
      </c>
      <c r="R9" s="449" t="s">
        <v>141</v>
      </c>
      <c r="S9" s="633"/>
      <c r="T9" s="61"/>
      <c r="U9" s="61"/>
      <c r="V9" s="61"/>
      <c r="W9" s="61"/>
      <c r="X9" s="61"/>
      <c r="Y9" s="61"/>
      <c r="Z9" s="61"/>
      <c r="AA9" s="61"/>
      <c r="AB9" s="292"/>
      <c r="AC9" s="292"/>
      <c r="AD9" s="292"/>
      <c r="AE9" s="292"/>
      <c r="AF9" s="292"/>
      <c r="AG9" s="292"/>
      <c r="AH9" s="292"/>
      <c r="AI9" s="292"/>
      <c r="AJ9" s="292"/>
    </row>
    <row r="10" spans="1:36" s="259" customFormat="1" ht="13.5" customHeight="1">
      <c r="A10" s="971" t="s">
        <v>429</v>
      </c>
      <c r="B10" s="972" t="s">
        <v>466</v>
      </c>
      <c r="C10" s="445">
        <f>C8</f>
        <v>45623</v>
      </c>
      <c r="D10" s="446" t="s">
        <v>11</v>
      </c>
      <c r="E10" s="446" t="s">
        <v>11</v>
      </c>
      <c r="F10" s="446" t="s">
        <v>11</v>
      </c>
      <c r="G10" s="446" t="s">
        <v>11</v>
      </c>
      <c r="H10" s="446" t="s">
        <v>11</v>
      </c>
      <c r="I10" s="446" t="s">
        <v>11</v>
      </c>
      <c r="J10" s="446" t="s">
        <v>11</v>
      </c>
      <c r="K10" s="446">
        <f>C10+15</f>
        <v>45638</v>
      </c>
      <c r="L10" s="446" t="s">
        <v>11</v>
      </c>
      <c r="M10" s="446">
        <f>C10+15</f>
        <v>45638</v>
      </c>
      <c r="N10" s="446" t="s">
        <v>11</v>
      </c>
      <c r="O10" s="446" t="s">
        <v>11</v>
      </c>
      <c r="P10" s="447">
        <v>0.83333333333333337</v>
      </c>
      <c r="Q10" s="446">
        <f>C10-1</f>
        <v>45622</v>
      </c>
      <c r="R10" s="635" t="s">
        <v>16</v>
      </c>
      <c r="S10" s="54"/>
      <c r="T10" s="61"/>
      <c r="U10" s="61"/>
      <c r="V10" s="61"/>
      <c r="W10" s="61"/>
      <c r="X10" s="61"/>
      <c r="Y10" s="61"/>
      <c r="Z10" s="61"/>
      <c r="AA10" s="61"/>
      <c r="AB10" s="291"/>
      <c r="AC10" s="291"/>
      <c r="AD10" s="291"/>
      <c r="AE10" s="291"/>
      <c r="AF10" s="291"/>
      <c r="AG10" s="291"/>
      <c r="AH10" s="291"/>
      <c r="AI10" s="291"/>
      <c r="AJ10" s="291"/>
    </row>
    <row r="11" spans="1:36" s="259" customFormat="1" ht="13.5" customHeight="1">
      <c r="A11" s="448" t="str">
        <f>'ONE JV2'!A9</f>
        <v>ARICA BRIDGE</v>
      </c>
      <c r="B11" s="606" t="str">
        <f>'ONE JV2'!B9</f>
        <v xml:space="preserve"> 250N</v>
      </c>
      <c r="C11" s="445">
        <f>C10</f>
        <v>45623</v>
      </c>
      <c r="D11" s="444">
        <f>C11+7</f>
        <v>45630</v>
      </c>
      <c r="E11" s="444">
        <f>C11+8</f>
        <v>45631</v>
      </c>
      <c r="F11" s="444">
        <f>C11+9</f>
        <v>45632</v>
      </c>
      <c r="G11" s="446" t="s">
        <v>11</v>
      </c>
      <c r="H11" s="446" t="s">
        <v>11</v>
      </c>
      <c r="I11" s="446" t="s">
        <v>11</v>
      </c>
      <c r="J11" s="446" t="s">
        <v>11</v>
      </c>
      <c r="K11" s="446" t="s">
        <v>11</v>
      </c>
      <c r="L11" s="446" t="s">
        <v>11</v>
      </c>
      <c r="M11" s="446" t="s">
        <v>11</v>
      </c>
      <c r="N11" s="446" t="s">
        <v>11</v>
      </c>
      <c r="O11" s="444">
        <f>C11+9</f>
        <v>45632</v>
      </c>
      <c r="P11" s="447">
        <v>0.375</v>
      </c>
      <c r="Q11" s="446">
        <f>C11</f>
        <v>45623</v>
      </c>
      <c r="R11" s="449" t="s">
        <v>195</v>
      </c>
      <c r="S11" s="633"/>
      <c r="T11" s="61"/>
      <c r="U11" s="61"/>
      <c r="V11" s="61"/>
      <c r="W11" s="61"/>
      <c r="X11" s="61"/>
      <c r="Y11" s="61"/>
      <c r="Z11" s="61"/>
      <c r="AA11" s="61"/>
      <c r="AB11" s="291"/>
      <c r="AC11" s="291"/>
      <c r="AD11" s="291"/>
      <c r="AE11" s="291"/>
      <c r="AF11" s="291"/>
      <c r="AG11" s="291"/>
      <c r="AH11" s="291"/>
      <c r="AI11" s="291"/>
      <c r="AJ11" s="291"/>
    </row>
    <row r="12" spans="1:36" s="259" customFormat="1" ht="13.5" customHeight="1">
      <c r="A12" s="448" t="str">
        <f>'ONE JT1'!A9</f>
        <v>HANNAH SCHULTE</v>
      </c>
      <c r="B12" s="606" t="str">
        <f>'ONE JT1'!B9</f>
        <v xml:space="preserve"> 038N</v>
      </c>
      <c r="C12" s="445">
        <f>C11+1</f>
        <v>45624</v>
      </c>
      <c r="D12" s="446" t="s">
        <v>11</v>
      </c>
      <c r="E12" s="446" t="s">
        <v>11</v>
      </c>
      <c r="F12" s="446" t="s">
        <v>11</v>
      </c>
      <c r="G12" s="444">
        <f>C12+9</f>
        <v>45633</v>
      </c>
      <c r="H12" s="444">
        <f>C12+8</f>
        <v>45632</v>
      </c>
      <c r="I12" s="446" t="s">
        <v>11</v>
      </c>
      <c r="J12" s="446" t="s">
        <v>11</v>
      </c>
      <c r="K12" s="446" t="s">
        <v>11</v>
      </c>
      <c r="L12" s="444">
        <f>C12+6</f>
        <v>45630</v>
      </c>
      <c r="M12" s="446" t="s">
        <v>11</v>
      </c>
      <c r="N12" s="446" t="s">
        <v>11</v>
      </c>
      <c r="O12" s="446" t="s">
        <v>11</v>
      </c>
      <c r="P12" s="447">
        <v>0.91666666666666663</v>
      </c>
      <c r="Q12" s="446">
        <f>C12-2</f>
        <v>45622</v>
      </c>
      <c r="R12" s="449" t="s">
        <v>195</v>
      </c>
      <c r="S12" s="633"/>
      <c r="T12" s="61"/>
      <c r="U12" s="61"/>
      <c r="V12" s="61"/>
      <c r="W12" s="61"/>
      <c r="X12" s="61"/>
      <c r="Y12" s="61"/>
      <c r="Z12" s="61"/>
      <c r="AA12" s="61"/>
      <c r="AB12" s="291"/>
      <c r="AC12" s="291"/>
      <c r="AD12" s="291"/>
      <c r="AE12" s="291"/>
      <c r="AF12" s="291"/>
      <c r="AG12" s="291"/>
      <c r="AH12" s="291"/>
      <c r="AI12" s="291"/>
      <c r="AJ12" s="291"/>
    </row>
    <row r="13" spans="1:36" s="259" customFormat="1" ht="13.5" customHeight="1">
      <c r="A13" s="448" t="str">
        <f>SITC!A28</f>
        <v>SITC MINGDE</v>
      </c>
      <c r="B13" s="606" t="str">
        <f>SITC!B28</f>
        <v>2423N</v>
      </c>
      <c r="C13" s="445">
        <f>C12+1</f>
        <v>45625</v>
      </c>
      <c r="D13" s="444">
        <f>C13+10</f>
        <v>45635</v>
      </c>
      <c r="E13" s="444">
        <f>C13+11</f>
        <v>45636</v>
      </c>
      <c r="F13" s="446" t="s">
        <v>11</v>
      </c>
      <c r="G13" s="446" t="s">
        <v>11</v>
      </c>
      <c r="H13" s="446" t="s">
        <v>11</v>
      </c>
      <c r="I13" s="446" t="s">
        <v>11</v>
      </c>
      <c r="J13" s="446" t="s">
        <v>11</v>
      </c>
      <c r="K13" s="446" t="s">
        <v>11</v>
      </c>
      <c r="L13" s="446" t="s">
        <v>11</v>
      </c>
      <c r="M13" s="446" t="s">
        <v>11</v>
      </c>
      <c r="N13" s="446" t="s">
        <v>11</v>
      </c>
      <c r="O13" s="446" t="s">
        <v>11</v>
      </c>
      <c r="P13" s="447">
        <v>0.70833333333333337</v>
      </c>
      <c r="Q13" s="446">
        <f>C13-1</f>
        <v>45624</v>
      </c>
      <c r="R13" s="449" t="s">
        <v>234</v>
      </c>
      <c r="S13" s="61"/>
      <c r="T13" s="61"/>
      <c r="U13" s="61"/>
      <c r="V13" s="61"/>
      <c r="W13" s="61"/>
      <c r="X13" s="61"/>
      <c r="Y13" s="61"/>
      <c r="Z13" s="61"/>
      <c r="AA13" s="61"/>
      <c r="AB13" s="292"/>
      <c r="AC13" s="292"/>
      <c r="AD13" s="292"/>
      <c r="AE13" s="292"/>
      <c r="AF13" s="292"/>
      <c r="AG13" s="292"/>
      <c r="AH13" s="292"/>
      <c r="AI13" s="292"/>
      <c r="AJ13" s="292"/>
    </row>
    <row r="14" spans="1:36" s="275" customFormat="1" ht="13.5" customHeight="1">
      <c r="A14" s="448" t="str">
        <f>IF(VLOOKUP(INDEX(WH!$B$9:$K$64,MATCH(C14,WH!$K$9:$K$64,0),1),WH!$B$9:$K$64,10,0)=GENERAL!C14,INDEX(WH!$B$9:$K$64,MATCH(C14,WH!$K$9:$K$64,0),1),INDEX(WH!$B$9:$K$64,MATCH(C14,WH!$K$9:$K$64,0)+1,1))</f>
        <v>WAN HAI 292</v>
      </c>
      <c r="B14" s="606" t="str">
        <f>CONCATENATE(IF(VLOOKUP(INDEX(WH!$B$9:$K$64,MATCH(C14,WH!$K$9:$K$64,0),1),WH!$B$9:$K$64,10,0)=GENERAL!C14,INDEX(WH!$B$9:$K$64,MATCH(C14,WH!$K$9:$K$64,0),2),INDEX(WH!$B$9:$K$64,MATCH(C14,WH!$K$9:$K$64,0)+1,1)),TEXT(IF(VLOOKUP(INDEX(WH!$B$9:$K$64,MATCH(C14,WH!$K$9:$K$64,0),1),WH!$B$9:$K$64,10,0)=GENERAL!C14,INDEX(WH!$B$9:$K$64,MATCH(C14,WH!$K$9:$K$64,0),3),INDEX(WH!$B$9:$K$64,MATCH(C14,WH!$K$9:$K$64,0)+1,3)),"00#"))</f>
        <v>WAN HAI 292044</v>
      </c>
      <c r="C14" s="445">
        <f>C13+1</f>
        <v>45626</v>
      </c>
      <c r="D14" s="444">
        <f>C14+10</f>
        <v>45636</v>
      </c>
      <c r="E14" s="444">
        <f>C14+9</f>
        <v>45635</v>
      </c>
      <c r="F14" s="446" t="s">
        <v>11</v>
      </c>
      <c r="G14" s="446" t="s">
        <v>11</v>
      </c>
      <c r="H14" s="446" t="s">
        <v>11</v>
      </c>
      <c r="I14" s="446">
        <f>C14+18</f>
        <v>45644</v>
      </c>
      <c r="J14" s="444">
        <f>C14+7</f>
        <v>45633</v>
      </c>
      <c r="K14" s="446" t="s">
        <v>11</v>
      </c>
      <c r="L14" s="446" t="s">
        <v>11</v>
      </c>
      <c r="M14" s="446" t="s">
        <v>11</v>
      </c>
      <c r="N14" s="446" t="s">
        <v>11</v>
      </c>
      <c r="O14" s="446">
        <f>C14+12</f>
        <v>45638</v>
      </c>
      <c r="P14" s="447">
        <v>0.16666666666666666</v>
      </c>
      <c r="Q14" s="446">
        <f>C14-1</f>
        <v>45625</v>
      </c>
      <c r="R14" s="449" t="s">
        <v>18</v>
      </c>
      <c r="S14" s="61"/>
      <c r="T14" s="61"/>
      <c r="U14" s="61"/>
      <c r="V14" s="61"/>
      <c r="W14" s="61"/>
      <c r="X14" s="61"/>
      <c r="Y14" s="61"/>
      <c r="Z14" s="61"/>
      <c r="AA14" s="61"/>
      <c r="AB14" s="291"/>
      <c r="AC14" s="291"/>
      <c r="AD14" s="291"/>
      <c r="AE14" s="291"/>
      <c r="AF14" s="291"/>
      <c r="AG14" s="291"/>
      <c r="AH14" s="291"/>
      <c r="AI14" s="291"/>
      <c r="AJ14" s="291"/>
    </row>
    <row r="15" spans="1:36" s="275" customFormat="1" ht="13.5" customHeight="1">
      <c r="A15" s="448" t="str">
        <f>'SINOTRANS ( ORIMAS)'!A11</f>
        <v>HONG AN</v>
      </c>
      <c r="B15" s="606" t="str">
        <f>'SINOTRANS ( ORIMAS)'!B11</f>
        <v>2430N</v>
      </c>
      <c r="C15" s="445">
        <f>C14</f>
        <v>45626</v>
      </c>
      <c r="D15" s="444">
        <f>C15+9</f>
        <v>45635</v>
      </c>
      <c r="E15" s="444">
        <f>C15+10</f>
        <v>45636</v>
      </c>
      <c r="F15" s="446" t="s">
        <v>11</v>
      </c>
      <c r="G15" s="446" t="s">
        <v>11</v>
      </c>
      <c r="H15" s="446" t="s">
        <v>11</v>
      </c>
      <c r="I15" s="446" t="s">
        <v>11</v>
      </c>
      <c r="J15" s="446" t="s">
        <v>11</v>
      </c>
      <c r="K15" s="446" t="s">
        <v>11</v>
      </c>
      <c r="L15" s="446" t="s">
        <v>11</v>
      </c>
      <c r="M15" s="446" t="s">
        <v>11</v>
      </c>
      <c r="N15" s="446" t="s">
        <v>11</v>
      </c>
      <c r="O15" s="446" t="s">
        <v>11</v>
      </c>
      <c r="P15" s="447">
        <v>0.95833333333333337</v>
      </c>
      <c r="Q15" s="446">
        <f>C15-2</f>
        <v>45624</v>
      </c>
      <c r="R15" s="449" t="s">
        <v>330</v>
      </c>
      <c r="S15" s="61"/>
      <c r="T15" s="61"/>
      <c r="U15" s="61"/>
      <c r="V15" s="61"/>
      <c r="W15" s="61"/>
      <c r="X15" s="61"/>
      <c r="Y15" s="61"/>
      <c r="Z15" s="61"/>
      <c r="AA15" s="61"/>
      <c r="AB15" s="291"/>
      <c r="AC15" s="291"/>
      <c r="AD15" s="291"/>
      <c r="AE15" s="291"/>
      <c r="AF15" s="291"/>
      <c r="AG15" s="291"/>
      <c r="AH15" s="291"/>
      <c r="AI15" s="291"/>
      <c r="AJ15" s="291"/>
    </row>
    <row r="16" spans="1:36" s="275" customFormat="1" ht="13.5" customHeight="1">
      <c r="A16" s="448" t="str">
        <f>'ONE JSM'!A11</f>
        <v>NAGOYA TOWER</v>
      </c>
      <c r="B16" s="606" t="str">
        <f>'ONE JSM'!B11</f>
        <v xml:space="preserve"> 010N</v>
      </c>
      <c r="C16" s="445">
        <f>C14</f>
        <v>45626</v>
      </c>
      <c r="D16" s="446" t="s">
        <v>11</v>
      </c>
      <c r="E16" s="444">
        <f>C16+11</f>
        <v>45637</v>
      </c>
      <c r="F16" s="444">
        <f>C16+10</f>
        <v>45636</v>
      </c>
      <c r="G16" s="444">
        <f>C16+8</f>
        <v>45634</v>
      </c>
      <c r="H16" s="444">
        <f>C16+7</f>
        <v>45633</v>
      </c>
      <c r="I16" s="446" t="s">
        <v>11</v>
      </c>
      <c r="J16" s="446" t="s">
        <v>11</v>
      </c>
      <c r="K16" s="446" t="s">
        <v>11</v>
      </c>
      <c r="L16" s="444">
        <f>C16+9</f>
        <v>45635</v>
      </c>
      <c r="M16" s="446" t="s">
        <v>11</v>
      </c>
      <c r="N16" s="444">
        <f>C16+7</f>
        <v>45633</v>
      </c>
      <c r="O16" s="446" t="s">
        <v>11</v>
      </c>
      <c r="P16" s="447">
        <v>0.58333333333333337</v>
      </c>
      <c r="Q16" s="446">
        <f>C16-2</f>
        <v>45624</v>
      </c>
      <c r="R16" s="449" t="s">
        <v>195</v>
      </c>
      <c r="S16" s="61"/>
      <c r="T16" s="61"/>
      <c r="U16" s="61"/>
      <c r="V16" s="61"/>
      <c r="W16" s="61"/>
      <c r="X16" s="61"/>
      <c r="Y16" s="61"/>
      <c r="Z16" s="61"/>
      <c r="AA16" s="61"/>
      <c r="AB16" s="291"/>
      <c r="AC16" s="291"/>
      <c r="AD16" s="291"/>
      <c r="AE16" s="291"/>
      <c r="AF16" s="292"/>
      <c r="AG16" s="292"/>
      <c r="AH16" s="291"/>
      <c r="AI16" s="291"/>
      <c r="AJ16" s="291"/>
    </row>
    <row r="17" spans="1:37" s="275" customFormat="1" ht="13.5" customHeight="1">
      <c r="A17" s="448" t="str">
        <f>KMTC!A10</f>
        <v>SITC KANTO</v>
      </c>
      <c r="B17" s="606" t="str">
        <f>KMTC!B10</f>
        <v>2425N</v>
      </c>
      <c r="C17" s="445">
        <f>C16+1</f>
        <v>45627</v>
      </c>
      <c r="D17" s="446" t="s">
        <v>11</v>
      </c>
      <c r="E17" s="446" t="s">
        <v>11</v>
      </c>
      <c r="F17" s="444">
        <f>C17+7</f>
        <v>45634</v>
      </c>
      <c r="G17" s="444">
        <f>C17+10</f>
        <v>45637</v>
      </c>
      <c r="H17" s="444">
        <f>C17+9</f>
        <v>45636</v>
      </c>
      <c r="I17" s="446" t="s">
        <v>11</v>
      </c>
      <c r="J17" s="446" t="s">
        <v>11</v>
      </c>
      <c r="K17" s="446" t="s">
        <v>11</v>
      </c>
      <c r="L17" s="446" t="s">
        <v>11</v>
      </c>
      <c r="M17" s="446" t="s">
        <v>11</v>
      </c>
      <c r="N17" s="446" t="s">
        <v>11</v>
      </c>
      <c r="O17" s="446" t="s">
        <v>11</v>
      </c>
      <c r="P17" s="447">
        <v>4.1666666666666664E-2</v>
      </c>
      <c r="Q17" s="446">
        <f>C17-1</f>
        <v>45626</v>
      </c>
      <c r="R17" s="449" t="s">
        <v>16</v>
      </c>
      <c r="S17" s="61"/>
      <c r="T17" s="61"/>
      <c r="U17" s="61"/>
      <c r="V17" s="61"/>
      <c r="W17" s="61"/>
      <c r="X17" s="61"/>
      <c r="Y17" s="61"/>
      <c r="Z17" s="61"/>
      <c r="AA17" s="61"/>
      <c r="AB17" s="291"/>
      <c r="AC17" s="291"/>
      <c r="AD17" s="291"/>
      <c r="AE17" s="291"/>
      <c r="AF17" s="291"/>
      <c r="AG17" s="291"/>
      <c r="AH17" s="291"/>
      <c r="AI17" s="291"/>
      <c r="AJ17" s="291"/>
    </row>
    <row r="18" spans="1:37" s="275" customFormat="1" ht="13.5" customHeight="1">
      <c r="A18" s="448" t="str">
        <f>IF(VLOOKUP(INDEX(WH!$B$9:$K$64,MATCH(C18,WH!$K$9:$K$64,0),1),WH!$B$9:$K$64,5,0)=GENERAL!P18,INDEX(WH!$B$9:$K$64,MATCH(C18,WH!$K$9:$K$64,0),1),INDEX(WH!$B$9:$K$64,MATCH(C18,WH!$K$9:$K$64,0)+1,1))</f>
        <v>WAN HAI 375</v>
      </c>
      <c r="B18" s="606" t="str">
        <f>CONCATENATE(IF(VLOOKUP(INDEX(WH!$B$9:$K$64,MATCH(C18,WH!$K$9:$K$64,0),1),WH!$B$9:$K$64,10,0)=GENERAL!C18,INDEX(WH!$B$9:$K$64,MATCH(C18,WH!$K$9:$K$64,0),2),INDEX(WH!$B$9:$K$64,MATCH(C18,WH!$B$9:$K$64,0)+1,1)),TEXT(IF(VLOOKUP(INDEX(WH!$B$9:$K$64,MATCH(C18,WH!$K$9:$K$64,0),1),WH!$B$9:$K$64,10,0)=GENERAL!C18,INDEX(WH!$B$9:$K$64,MATCH(C18,WH!$K$9:$K$64,0),3),INDEX(WH!$B$9:$K$64,MATCH(C18,WH!$K$9:$K$64,0),3)),"00#"))</f>
        <v>N039</v>
      </c>
      <c r="C18" s="445">
        <f>C17</f>
        <v>45627</v>
      </c>
      <c r="D18" s="446" t="s">
        <v>11</v>
      </c>
      <c r="E18" s="446" t="s">
        <v>11</v>
      </c>
      <c r="F18" s="446" t="s">
        <v>11</v>
      </c>
      <c r="G18" s="444">
        <f>C18+8</f>
        <v>45635</v>
      </c>
      <c r="H18" s="444">
        <f>C18+8</f>
        <v>45635</v>
      </c>
      <c r="I18" s="446" t="s">
        <v>11</v>
      </c>
      <c r="J18" s="446" t="s">
        <v>11</v>
      </c>
      <c r="K18" s="446" t="s">
        <v>11</v>
      </c>
      <c r="L18" s="446" t="s">
        <v>11</v>
      </c>
      <c r="M18" s="446" t="s">
        <v>11</v>
      </c>
      <c r="N18" s="446" t="s">
        <v>11</v>
      </c>
      <c r="O18" s="446" t="s">
        <v>11</v>
      </c>
      <c r="P18" s="447">
        <v>0.75</v>
      </c>
      <c r="Q18" s="446">
        <f>C18-1</f>
        <v>45626</v>
      </c>
      <c r="R18" s="449" t="s">
        <v>18</v>
      </c>
      <c r="S18" s="61"/>
      <c r="T18" s="61"/>
      <c r="U18" s="61"/>
      <c r="V18" s="61"/>
      <c r="W18" s="61"/>
      <c r="X18" s="61"/>
      <c r="Y18" s="61"/>
      <c r="Z18" s="61"/>
      <c r="AA18" s="61"/>
      <c r="AB18" s="291"/>
      <c r="AC18" s="291"/>
      <c r="AD18" s="291"/>
      <c r="AE18" s="291"/>
      <c r="AF18" s="291"/>
      <c r="AG18" s="291"/>
      <c r="AH18" s="291"/>
      <c r="AI18" s="291"/>
      <c r="AJ18" s="291"/>
    </row>
    <row r="19" spans="1:37" s="528" customFormat="1" ht="13.5" customHeight="1" thickBot="1">
      <c r="A19" s="522"/>
      <c r="B19" s="607"/>
      <c r="C19" s="523">
        <f>C17+1</f>
        <v>45628</v>
      </c>
      <c r="D19" s="524">
        <f>C19+7</f>
        <v>45635</v>
      </c>
      <c r="E19" s="524">
        <f>C19+8</f>
        <v>45636</v>
      </c>
      <c r="F19" s="525" t="s">
        <v>11</v>
      </c>
      <c r="G19" s="525" t="s">
        <v>11</v>
      </c>
      <c r="H19" s="525" t="s">
        <v>11</v>
      </c>
      <c r="I19" s="524">
        <f>C19+10</f>
        <v>45638</v>
      </c>
      <c r="J19" s="525" t="s">
        <v>11</v>
      </c>
      <c r="K19" s="525" t="s">
        <v>11</v>
      </c>
      <c r="L19" s="525" t="s">
        <v>11</v>
      </c>
      <c r="M19" s="525" t="s">
        <v>11</v>
      </c>
      <c r="N19" s="525" t="s">
        <v>11</v>
      </c>
      <c r="O19" s="525" t="s">
        <v>11</v>
      </c>
      <c r="P19" s="526">
        <v>0.99930555555555556</v>
      </c>
      <c r="Q19" s="525">
        <f>C19-2</f>
        <v>45626</v>
      </c>
      <c r="R19" s="527" t="s">
        <v>17</v>
      </c>
      <c r="S19" s="61"/>
      <c r="T19" s="61"/>
      <c r="U19" s="61"/>
      <c r="V19" s="61"/>
      <c r="W19" s="61"/>
      <c r="X19" s="61"/>
      <c r="Y19" s="61"/>
      <c r="Z19" s="61"/>
      <c r="AA19" s="61"/>
      <c r="AB19" s="529"/>
      <c r="AC19" s="529"/>
      <c r="AD19" s="529"/>
      <c r="AE19" s="529"/>
      <c r="AF19" s="530"/>
      <c r="AG19" s="530"/>
      <c r="AH19" s="529"/>
      <c r="AI19" s="529"/>
      <c r="AJ19" s="529"/>
    </row>
    <row r="20" spans="1:37" s="275" customFormat="1" ht="13.5" customHeight="1" thickBot="1">
      <c r="A20" s="860" t="str">
        <f>IF(VLOOKUP(INDEX(WH!$B$9:$K$64,MATCH(C20,WH!$K$9:$K$64,0),1),WH!$B$9:$K$64,10,0)=GENERAL!C20,INDEX(WH!$B$9:$K$64,MATCH(C20,WH!$K$9:$K$64,0),1),INDEX(WH!$B$9:$K$64,MATCH(C20,WH!$K$9:$K$64,0)+1,1))</f>
        <v>WAN HAI 372</v>
      </c>
      <c r="B20" s="861" t="str">
        <f>CONCATENATE(IF(VLOOKUP(INDEX(WH!$B$9:$K$64,MATCH(C20,WH!$K$9:$K$64,0),1),WH!$B$9:$K$64,10,0)=GENERAL!C20,INDEX(WH!$B$9:$K$64,MATCH(C20,WH!$K$9:$K$64,0),2),INDEX(WH!$B$9:$K$64,MATCH(C20,WH!$K$9:$K$64,0)+1,2)),TEXT(IF(VLOOKUP(INDEX(WH!$B$9:$K$64,MATCH(C20,WH!$K$9:$K$64,0),1),WH!$B$9:$K$64,5,0)=GENERAL!C20,INDEX(WH!$B$9:$K$64,MATCH(C20,WH!$K$9:$K$64,0),3),INDEX(WH!$B$9:$K$64,MATCH(C20,WH!$K$9:$K$64,0)+1,3)),"00#"))</f>
        <v>N039</v>
      </c>
      <c r="C20" s="862">
        <f>C6+7</f>
        <v>45628</v>
      </c>
      <c r="D20" s="863">
        <f>C20+8</f>
        <v>45636</v>
      </c>
      <c r="E20" s="863">
        <f>C20+14</f>
        <v>45642</v>
      </c>
      <c r="F20" s="863" t="s">
        <v>11</v>
      </c>
      <c r="G20" s="444">
        <f>C20+10</f>
        <v>45638</v>
      </c>
      <c r="H20" s="444">
        <f>C20+9</f>
        <v>45637</v>
      </c>
      <c r="I20" s="446"/>
      <c r="J20" s="446"/>
      <c r="K20" s="446" t="s">
        <v>11</v>
      </c>
      <c r="L20" s="446" t="s">
        <v>11</v>
      </c>
      <c r="M20" s="446" t="s">
        <v>11</v>
      </c>
      <c r="N20" s="446" t="s">
        <v>11</v>
      </c>
      <c r="O20" s="446" t="s">
        <v>11</v>
      </c>
      <c r="P20" s="447">
        <v>0.4993055555555555</v>
      </c>
      <c r="Q20" s="446">
        <f>C20-1</f>
        <v>45627</v>
      </c>
      <c r="R20" s="449" t="s">
        <v>18</v>
      </c>
      <c r="S20" s="61"/>
      <c r="T20" s="61"/>
      <c r="U20" s="61"/>
      <c r="V20" s="61"/>
      <c r="W20" s="61"/>
      <c r="X20" s="61"/>
      <c r="Y20" s="61"/>
      <c r="Z20" s="61"/>
      <c r="AA20" s="61"/>
      <c r="AB20" s="291"/>
      <c r="AC20" s="291"/>
      <c r="AD20" s="291"/>
      <c r="AE20" s="291"/>
      <c r="AF20" s="292"/>
      <c r="AG20" s="292"/>
      <c r="AH20" s="291"/>
      <c r="AI20" s="291"/>
      <c r="AJ20" s="291"/>
    </row>
    <row r="21" spans="1:37" s="639" customFormat="1" ht="13.5" customHeight="1">
      <c r="A21" s="858" t="str">
        <f>CNC!A12</f>
        <v>CNC JUPITER</v>
      </c>
      <c r="B21" s="750" t="str">
        <f>CNC!B12</f>
        <v>3CGFWN1NC</v>
      </c>
      <c r="C21" s="751">
        <f>C20+2</f>
        <v>45630</v>
      </c>
      <c r="D21" s="859"/>
      <c r="E21" s="444">
        <f>C21+9</f>
        <v>45639</v>
      </c>
      <c r="F21" s="444">
        <f>C21+8</f>
        <v>45638</v>
      </c>
      <c r="G21" s="619">
        <f>C21+7</f>
        <v>45637</v>
      </c>
      <c r="H21" s="619">
        <f>C21+6</f>
        <v>45636</v>
      </c>
      <c r="I21" s="643" t="s">
        <v>11</v>
      </c>
      <c r="J21" s="643" t="s">
        <v>11</v>
      </c>
      <c r="K21" s="643" t="s">
        <v>11</v>
      </c>
      <c r="L21" s="643" t="s">
        <v>11</v>
      </c>
      <c r="M21" s="643" t="s">
        <v>11</v>
      </c>
      <c r="N21" s="643" t="s">
        <v>11</v>
      </c>
      <c r="O21" s="643" t="s">
        <v>11</v>
      </c>
      <c r="P21" s="644">
        <v>0.66666666666666663</v>
      </c>
      <c r="Q21" s="636">
        <f>C21-1</f>
        <v>45629</v>
      </c>
      <c r="R21" s="637" t="s">
        <v>267</v>
      </c>
      <c r="S21" s="61"/>
      <c r="T21" s="61"/>
      <c r="U21" s="61"/>
      <c r="V21" s="61"/>
      <c r="W21" s="61"/>
      <c r="X21" s="61"/>
      <c r="Y21" s="61"/>
      <c r="Z21" s="61"/>
      <c r="AA21" s="61"/>
      <c r="AB21" s="638"/>
      <c r="AC21" s="638"/>
      <c r="AD21" s="638"/>
      <c r="AE21" s="638"/>
      <c r="AF21" s="634"/>
      <c r="AG21" s="634"/>
      <c r="AH21" s="638"/>
      <c r="AI21" s="638"/>
      <c r="AJ21" s="638"/>
    </row>
    <row r="22" spans="1:37" s="259" customFormat="1" ht="13.5" customHeight="1">
      <c r="A22" s="857" t="str">
        <f>EVR!A10</f>
        <v xml:space="preserve">EVER CONNECT </v>
      </c>
      <c r="B22" s="606" t="str">
        <f>EVR!B10</f>
        <v>1665-046N</v>
      </c>
      <c r="C22" s="445">
        <f>C20+2</f>
        <v>45630</v>
      </c>
      <c r="D22" s="446" t="s">
        <v>11</v>
      </c>
      <c r="E22" s="446" t="s">
        <v>11</v>
      </c>
      <c r="F22" s="444">
        <f>C22+11</f>
        <v>45641</v>
      </c>
      <c r="G22" s="444">
        <f>C22+9</f>
        <v>45639</v>
      </c>
      <c r="H22" s="444">
        <f>C22+8</f>
        <v>45638</v>
      </c>
      <c r="I22" s="446" t="s">
        <v>11</v>
      </c>
      <c r="J22" s="446" t="s">
        <v>11</v>
      </c>
      <c r="K22" s="446" t="s">
        <v>11</v>
      </c>
      <c r="L22" s="444">
        <f>C22+10</f>
        <v>45640</v>
      </c>
      <c r="M22" s="446" t="s">
        <v>11</v>
      </c>
      <c r="N22" s="446" t="s">
        <v>11</v>
      </c>
      <c r="O22" s="444">
        <f>C22+10</f>
        <v>45640</v>
      </c>
      <c r="P22" s="447">
        <v>0.70833333333333337</v>
      </c>
      <c r="Q22" s="446">
        <f>C22-1</f>
        <v>45629</v>
      </c>
      <c r="R22" s="449" t="s">
        <v>141</v>
      </c>
      <c r="S22" s="61"/>
      <c r="T22" s="61"/>
      <c r="U22" s="61"/>
      <c r="V22" s="61"/>
      <c r="W22" s="61"/>
      <c r="X22" s="61"/>
      <c r="Y22" s="61"/>
      <c r="Z22" s="61"/>
      <c r="AA22" s="61"/>
      <c r="AB22" s="292"/>
      <c r="AC22" s="292"/>
      <c r="AD22" s="292"/>
      <c r="AE22" s="292"/>
      <c r="AF22" s="291"/>
      <c r="AG22" s="291"/>
      <c r="AH22" s="291"/>
      <c r="AI22" s="291"/>
      <c r="AJ22" s="291"/>
    </row>
    <row r="23" spans="1:37" s="259" customFormat="1" ht="13.5" customHeight="1">
      <c r="A23" s="448">
        <f>EVR!A27</f>
        <v>0</v>
      </c>
      <c r="B23" s="606" t="str">
        <f>EVR!B27</f>
        <v/>
      </c>
      <c r="C23" s="445">
        <f>C22</f>
        <v>45630</v>
      </c>
      <c r="D23" s="444">
        <f>C23+8</f>
        <v>45638</v>
      </c>
      <c r="E23" s="444">
        <f>C23+8</f>
        <v>45638</v>
      </c>
      <c r="F23" s="444"/>
      <c r="G23" s="444"/>
      <c r="H23" s="444"/>
      <c r="I23" s="446"/>
      <c r="J23" s="444">
        <f>C23+11</f>
        <v>45641</v>
      </c>
      <c r="K23" s="446"/>
      <c r="L23" s="444"/>
      <c r="M23" s="446"/>
      <c r="N23" s="446"/>
      <c r="O23" s="444"/>
      <c r="P23" s="447">
        <v>0.125</v>
      </c>
      <c r="Q23" s="446">
        <f>C23</f>
        <v>45630</v>
      </c>
      <c r="R23" s="449" t="s">
        <v>141</v>
      </c>
      <c r="S23" s="61"/>
      <c r="T23" s="61"/>
      <c r="U23" s="61"/>
      <c r="V23" s="61"/>
      <c r="W23" s="61"/>
      <c r="X23" s="61"/>
      <c r="Y23" s="61"/>
      <c r="Z23" s="61"/>
      <c r="AA23" s="61"/>
      <c r="AB23" s="292"/>
      <c r="AC23" s="292"/>
      <c r="AD23" s="292"/>
      <c r="AE23" s="292"/>
      <c r="AF23" s="292"/>
      <c r="AG23" s="292"/>
      <c r="AH23" s="292"/>
      <c r="AI23" s="292"/>
      <c r="AJ23" s="292"/>
    </row>
    <row r="24" spans="1:37" s="756" customFormat="1" ht="13.5" customHeight="1">
      <c r="A24" s="749" t="s">
        <v>430</v>
      </c>
      <c r="B24" s="973" t="s">
        <v>468</v>
      </c>
      <c r="C24" s="751">
        <f>C22</f>
        <v>45630</v>
      </c>
      <c r="D24" s="752" t="s">
        <v>11</v>
      </c>
      <c r="E24" s="752" t="s">
        <v>11</v>
      </c>
      <c r="F24" s="752" t="s">
        <v>11</v>
      </c>
      <c r="G24" s="752" t="s">
        <v>11</v>
      </c>
      <c r="H24" s="752" t="s">
        <v>11</v>
      </c>
      <c r="I24" s="752" t="s">
        <v>11</v>
      </c>
      <c r="J24" s="752" t="s">
        <v>11</v>
      </c>
      <c r="K24" s="752">
        <f>C24+15</f>
        <v>45645</v>
      </c>
      <c r="L24" s="752" t="s">
        <v>11</v>
      </c>
      <c r="M24" s="752">
        <f>C24+15</f>
        <v>45645</v>
      </c>
      <c r="N24" s="752" t="s">
        <v>11</v>
      </c>
      <c r="O24" s="752" t="s">
        <v>11</v>
      </c>
      <c r="P24" s="753">
        <v>0.83333333333333337</v>
      </c>
      <c r="Q24" s="752">
        <f>C24-1</f>
        <v>45629</v>
      </c>
      <c r="R24" s="754" t="s">
        <v>16</v>
      </c>
      <c r="S24" s="633"/>
      <c r="T24" s="633"/>
      <c r="U24" s="633"/>
      <c r="V24" s="633"/>
      <c r="W24" s="633"/>
      <c r="X24" s="633"/>
      <c r="Y24" s="633"/>
      <c r="Z24" s="633"/>
      <c r="AA24" s="633"/>
      <c r="AB24" s="638"/>
      <c r="AC24" s="638"/>
      <c r="AD24" s="638"/>
      <c r="AE24" s="638"/>
      <c r="AF24" s="638"/>
      <c r="AG24" s="638"/>
      <c r="AH24" s="634"/>
      <c r="AI24" s="634"/>
      <c r="AJ24" s="634"/>
    </row>
    <row r="25" spans="1:37" s="259" customFormat="1" ht="13.5" customHeight="1">
      <c r="A25" s="448" t="str">
        <f>'ONE JT1'!A10</f>
        <v>ACX PEARL</v>
      </c>
      <c r="B25" s="606" t="str">
        <f>'ONE JV2'!B10</f>
        <v xml:space="preserve"> 263N</v>
      </c>
      <c r="C25" s="445">
        <f>C24</f>
        <v>45630</v>
      </c>
      <c r="D25" s="444">
        <f>C25+7</f>
        <v>45637</v>
      </c>
      <c r="E25" s="444">
        <f>C25+8</f>
        <v>45638</v>
      </c>
      <c r="F25" s="444">
        <f>C25+9</f>
        <v>45639</v>
      </c>
      <c r="G25" s="446" t="s">
        <v>11</v>
      </c>
      <c r="H25" s="446" t="s">
        <v>11</v>
      </c>
      <c r="I25" s="446" t="s">
        <v>11</v>
      </c>
      <c r="J25" s="446" t="s">
        <v>11</v>
      </c>
      <c r="K25" s="446" t="s">
        <v>11</v>
      </c>
      <c r="L25" s="446" t="s">
        <v>11</v>
      </c>
      <c r="M25" s="446" t="s">
        <v>11</v>
      </c>
      <c r="N25" s="446" t="s">
        <v>11</v>
      </c>
      <c r="O25" s="444">
        <f>C25+9</f>
        <v>45639</v>
      </c>
      <c r="P25" s="447">
        <v>0.375</v>
      </c>
      <c r="Q25" s="446">
        <f>C25</f>
        <v>45630</v>
      </c>
      <c r="R25" s="449" t="s">
        <v>195</v>
      </c>
      <c r="S25" s="633"/>
      <c r="T25" s="633"/>
      <c r="U25" s="633"/>
      <c r="V25" s="633"/>
      <c r="W25" s="633"/>
      <c r="X25" s="633"/>
      <c r="Y25" s="633"/>
      <c r="Z25" s="633"/>
      <c r="AA25" s="633"/>
      <c r="AB25" s="291"/>
      <c r="AC25" s="291"/>
      <c r="AD25" s="291"/>
      <c r="AE25" s="291"/>
      <c r="AF25" s="292"/>
      <c r="AG25" s="292"/>
      <c r="AH25" s="291"/>
      <c r="AI25" s="291"/>
      <c r="AJ25" s="291"/>
    </row>
    <row r="26" spans="1:37" s="275" customFormat="1" ht="14.25" customHeight="1">
      <c r="A26" s="448" t="str">
        <f>'ONE JV2'!A10</f>
        <v>CALLAO BRIDGE</v>
      </c>
      <c r="B26" s="606" t="str">
        <f>'ONE JT1'!B10</f>
        <v xml:space="preserve"> 265N</v>
      </c>
      <c r="C26" s="445">
        <f>C12+7</f>
        <v>45631</v>
      </c>
      <c r="D26" s="446" t="s">
        <v>11</v>
      </c>
      <c r="E26" s="446" t="s">
        <v>11</v>
      </c>
      <c r="F26" s="446" t="s">
        <v>11</v>
      </c>
      <c r="G26" s="444">
        <f>C26+9</f>
        <v>45640</v>
      </c>
      <c r="H26" s="444">
        <f>C26+8</f>
        <v>45639</v>
      </c>
      <c r="I26" s="446" t="s">
        <v>11</v>
      </c>
      <c r="J26" s="446" t="s">
        <v>11</v>
      </c>
      <c r="K26" s="446" t="s">
        <v>11</v>
      </c>
      <c r="L26" s="444">
        <f>C26+6</f>
        <v>45637</v>
      </c>
      <c r="M26" s="446" t="s">
        <v>11</v>
      </c>
      <c r="N26" s="446" t="s">
        <v>11</v>
      </c>
      <c r="O26" s="446" t="s">
        <v>11</v>
      </c>
      <c r="P26" s="447">
        <v>0.91666666666666663</v>
      </c>
      <c r="Q26" s="446">
        <f>C26-2</f>
        <v>45629</v>
      </c>
      <c r="R26" s="449" t="s">
        <v>195</v>
      </c>
      <c r="S26" s="633"/>
      <c r="T26" s="633"/>
      <c r="U26" s="633"/>
      <c r="V26" s="633"/>
      <c r="W26" s="633"/>
      <c r="X26" s="633"/>
      <c r="Y26" s="633"/>
      <c r="Z26" s="633"/>
      <c r="AA26" s="633"/>
      <c r="AB26" s="291"/>
      <c r="AC26" s="291"/>
      <c r="AD26" s="291"/>
      <c r="AE26" s="291"/>
      <c r="AF26" s="292"/>
      <c r="AG26" s="292"/>
      <c r="AH26" s="291"/>
      <c r="AI26" s="291"/>
      <c r="AJ26" s="291"/>
    </row>
    <row r="27" spans="1:37" s="275" customFormat="1" ht="13.5" customHeight="1">
      <c r="A27" s="448" t="str">
        <f>SITC!A29</f>
        <v>SITC ZHEJIANG</v>
      </c>
      <c r="B27" s="606" t="str">
        <f>SITC!B29</f>
        <v xml:space="preserve">2427N </v>
      </c>
      <c r="C27" s="445">
        <f>C13+7</f>
        <v>45632</v>
      </c>
      <c r="D27" s="444">
        <f>C27+10</f>
        <v>45642</v>
      </c>
      <c r="E27" s="444">
        <f>C27+11</f>
        <v>45643</v>
      </c>
      <c r="F27" s="446" t="s">
        <v>11</v>
      </c>
      <c r="G27" s="446" t="s">
        <v>11</v>
      </c>
      <c r="H27" s="446" t="s">
        <v>11</v>
      </c>
      <c r="I27" s="446" t="s">
        <v>11</v>
      </c>
      <c r="J27" s="446" t="s">
        <v>11</v>
      </c>
      <c r="K27" s="446" t="s">
        <v>11</v>
      </c>
      <c r="L27" s="446" t="s">
        <v>11</v>
      </c>
      <c r="M27" s="446" t="s">
        <v>11</v>
      </c>
      <c r="N27" s="446" t="s">
        <v>11</v>
      </c>
      <c r="O27" s="446" t="s">
        <v>11</v>
      </c>
      <c r="P27" s="447">
        <v>0.70833333333333337</v>
      </c>
      <c r="Q27" s="446">
        <f>C27-1</f>
        <v>45631</v>
      </c>
      <c r="R27" s="449" t="s">
        <v>234</v>
      </c>
      <c r="S27" s="61"/>
      <c r="T27" s="61"/>
      <c r="U27" s="61"/>
      <c r="V27" s="61"/>
      <c r="W27" s="61"/>
      <c r="X27" s="61"/>
      <c r="Y27" s="61"/>
      <c r="Z27" s="61"/>
      <c r="AA27" s="6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</row>
    <row r="28" spans="1:37" s="275" customFormat="1" ht="13.5" customHeight="1">
      <c r="A28" s="448" t="str">
        <f>IF(VLOOKUP(INDEX(WH!$B$9:$K$64,MATCH(C28,WH!$K$9:$K$64,0),1),WH!$B$9:$K$64,5,0)=GENERAL!P28,INDEX(WH!$B$9:$K$64,MATCH(C28,WH!$K$9:$K$64,0),1),INDEX(WH!$B$9:$K$64,MATCH(C28,WH!$K$9:$K$64,0)+1,1))</f>
        <v>WAN HAI 288</v>
      </c>
      <c r="B28" s="606" t="str">
        <f>CONCATENATE(IF(VLOOKUP(INDEX(WH!$B$9:$K$64,MATCH(C28,WH!$K$9:$K$64,0),1),WH!$B$9:$K$64,5,0)=GENERAL!P28,INDEX(WH!$B$9:$K$64,MATCH(C28,WH!$K$9:$K$64,0),2),INDEX(WH!$B$9:$K$64,MATCH(C28,WH!$K$9:$K$64,0)+1,2)),TEXT(IF(VLOOKUP(INDEX(WH!$B$9:$K$64,MATCH(C28,WH!$K$9:$K$64,0),1),WH!$B$9:$K$64,5,0)=GENERAL!P28,INDEX(WH!$B$9:$K$64,MATCH(C28,WH!$K$9:$K$64,0),3),INDEX(WH!$B$9:$K$64,MATCH(C28,WH!$K$9:$K$64,0)+1,3)),"00#"))</f>
        <v>N082</v>
      </c>
      <c r="C28" s="445">
        <f>C27+1</f>
        <v>45633</v>
      </c>
      <c r="D28" s="444">
        <f>C28+10</f>
        <v>45643</v>
      </c>
      <c r="E28" s="444">
        <f>C28+9</f>
        <v>45642</v>
      </c>
      <c r="F28" s="446" t="s">
        <v>11</v>
      </c>
      <c r="G28" s="446" t="s">
        <v>11</v>
      </c>
      <c r="H28" s="446" t="s">
        <v>11</v>
      </c>
      <c r="I28" s="446">
        <f>C28+18</f>
        <v>45651</v>
      </c>
      <c r="J28" s="444">
        <f>C28+7</f>
        <v>45640</v>
      </c>
      <c r="K28" s="446" t="s">
        <v>11</v>
      </c>
      <c r="L28" s="446" t="s">
        <v>11</v>
      </c>
      <c r="M28" s="446" t="s">
        <v>11</v>
      </c>
      <c r="N28" s="446" t="s">
        <v>11</v>
      </c>
      <c r="O28" s="446">
        <f>C28+12</f>
        <v>45645</v>
      </c>
      <c r="P28" s="447">
        <v>0.16666666666666666</v>
      </c>
      <c r="Q28" s="446">
        <f>C28-1</f>
        <v>45632</v>
      </c>
      <c r="R28" s="449" t="s">
        <v>18</v>
      </c>
      <c r="S28" s="61"/>
      <c r="T28" s="61"/>
      <c r="U28" s="61"/>
      <c r="V28" s="61"/>
      <c r="W28" s="61"/>
      <c r="X28" s="61"/>
      <c r="Y28" s="61"/>
      <c r="Z28" s="61"/>
      <c r="AA28" s="61"/>
      <c r="AB28" s="292"/>
      <c r="AC28" s="292"/>
      <c r="AD28" s="291"/>
      <c r="AE28" s="291"/>
      <c r="AF28" s="291"/>
      <c r="AG28" s="292"/>
      <c r="AH28" s="292"/>
      <c r="AI28" s="291"/>
      <c r="AJ28" s="291"/>
      <c r="AK28" s="291"/>
    </row>
    <row r="29" spans="1:37" s="275" customFormat="1" ht="13.5" customHeight="1">
      <c r="A29" s="448" t="str">
        <f>'SINOTRANS ( ORIMAS)'!A12</f>
        <v>SITC HEBEI</v>
      </c>
      <c r="B29" s="606" t="str">
        <f>'SINOTRANS ( ORIMAS)'!B12</f>
        <v>2431N</v>
      </c>
      <c r="C29" s="445">
        <f>C28</f>
        <v>45633</v>
      </c>
      <c r="D29" s="444">
        <f>C29+9</f>
        <v>45642</v>
      </c>
      <c r="E29" s="444">
        <f>C29+10</f>
        <v>45643</v>
      </c>
      <c r="F29" s="446" t="s">
        <v>11</v>
      </c>
      <c r="G29" s="446" t="s">
        <v>11</v>
      </c>
      <c r="H29" s="446" t="s">
        <v>11</v>
      </c>
      <c r="I29" s="446" t="s">
        <v>11</v>
      </c>
      <c r="J29" s="446" t="s">
        <v>11</v>
      </c>
      <c r="K29" s="446" t="s">
        <v>11</v>
      </c>
      <c r="L29" s="446" t="s">
        <v>11</v>
      </c>
      <c r="M29" s="446" t="s">
        <v>11</v>
      </c>
      <c r="N29" s="446" t="s">
        <v>11</v>
      </c>
      <c r="O29" s="446" t="s">
        <v>11</v>
      </c>
      <c r="P29" s="447">
        <v>0.95833333333333337</v>
      </c>
      <c r="Q29" s="446">
        <f>C29-2</f>
        <v>45631</v>
      </c>
      <c r="R29" s="449" t="s">
        <v>330</v>
      </c>
      <c r="S29" s="61"/>
      <c r="T29" s="61"/>
      <c r="U29" s="61"/>
      <c r="V29" s="61"/>
      <c r="W29" s="61"/>
      <c r="X29" s="61"/>
      <c r="Y29" s="61"/>
      <c r="Z29" s="61"/>
      <c r="AA29" s="61"/>
      <c r="AB29" s="292"/>
      <c r="AC29" s="292"/>
      <c r="AD29" s="291"/>
      <c r="AE29" s="291"/>
      <c r="AF29" s="291"/>
      <c r="AG29" s="292"/>
      <c r="AH29" s="292"/>
      <c r="AI29" s="291"/>
      <c r="AJ29" s="291"/>
      <c r="AK29" s="291"/>
    </row>
    <row r="30" spans="1:37" s="275" customFormat="1" ht="13.5" customHeight="1">
      <c r="A30" s="448" t="str">
        <f>'ONE JSM'!A12</f>
        <v>ATHENS BRIDGE</v>
      </c>
      <c r="B30" s="606" t="str">
        <f>'ONE JSM'!B12</f>
        <v xml:space="preserve"> 166N</v>
      </c>
      <c r="C30" s="445">
        <f>C28</f>
        <v>45633</v>
      </c>
      <c r="D30" s="446" t="s">
        <v>11</v>
      </c>
      <c r="E30" s="444">
        <f>C30+11</f>
        <v>45644</v>
      </c>
      <c r="F30" s="444">
        <f>C30+10</f>
        <v>45643</v>
      </c>
      <c r="G30" s="444">
        <f>C30+8</f>
        <v>45641</v>
      </c>
      <c r="H30" s="444">
        <f>C30+7</f>
        <v>45640</v>
      </c>
      <c r="I30" s="446" t="s">
        <v>11</v>
      </c>
      <c r="J30" s="446" t="s">
        <v>11</v>
      </c>
      <c r="K30" s="446" t="s">
        <v>11</v>
      </c>
      <c r="L30" s="444">
        <f>C30+9</f>
        <v>45642</v>
      </c>
      <c r="M30" s="446" t="s">
        <v>11</v>
      </c>
      <c r="N30" s="444">
        <f>C30+7</f>
        <v>45640</v>
      </c>
      <c r="O30" s="446" t="s">
        <v>11</v>
      </c>
      <c r="P30" s="447">
        <v>0.58333333333333337</v>
      </c>
      <c r="Q30" s="446">
        <f>C30-2</f>
        <v>45631</v>
      </c>
      <c r="R30" s="449" t="s">
        <v>195</v>
      </c>
      <c r="S30" s="61"/>
      <c r="T30" s="61"/>
      <c r="U30" s="61"/>
      <c r="V30" s="61"/>
      <c r="W30" s="61"/>
      <c r="X30" s="61"/>
      <c r="Y30" s="61"/>
      <c r="Z30" s="61"/>
      <c r="AA30" s="61"/>
      <c r="AB30" s="291"/>
      <c r="AC30" s="291"/>
      <c r="AD30" s="292"/>
      <c r="AE30" s="292"/>
      <c r="AF30" s="292"/>
      <c r="AG30" s="291"/>
      <c r="AH30" s="291"/>
      <c r="AI30" s="292"/>
      <c r="AJ30" s="292"/>
      <c r="AK30" s="292"/>
    </row>
    <row r="31" spans="1:37" s="275" customFormat="1" ht="13.5" customHeight="1">
      <c r="A31" s="448" t="str">
        <f>KMTC!A11</f>
        <v>SITC SHENGDE</v>
      </c>
      <c r="B31" s="606" t="str">
        <f>KMTC!B11</f>
        <v>2425N</v>
      </c>
      <c r="C31" s="445">
        <f>C30+1</f>
        <v>45634</v>
      </c>
      <c r="D31" s="446" t="s">
        <v>11</v>
      </c>
      <c r="E31" s="446" t="s">
        <v>11</v>
      </c>
      <c r="F31" s="444">
        <f>C31+7</f>
        <v>45641</v>
      </c>
      <c r="G31" s="444">
        <f>C31+10</f>
        <v>45644</v>
      </c>
      <c r="H31" s="444">
        <f>C31+9</f>
        <v>45643</v>
      </c>
      <c r="I31" s="446" t="s">
        <v>11</v>
      </c>
      <c r="J31" s="446" t="s">
        <v>11</v>
      </c>
      <c r="K31" s="446" t="s">
        <v>11</v>
      </c>
      <c r="L31" s="446" t="s">
        <v>11</v>
      </c>
      <c r="M31" s="446" t="s">
        <v>11</v>
      </c>
      <c r="N31" s="446" t="s">
        <v>11</v>
      </c>
      <c r="O31" s="446" t="s">
        <v>11</v>
      </c>
      <c r="P31" s="447">
        <v>4.1666666666666664E-2</v>
      </c>
      <c r="Q31" s="446">
        <f>C31-1</f>
        <v>45633</v>
      </c>
      <c r="R31" s="449" t="s">
        <v>16</v>
      </c>
      <c r="S31" s="61"/>
      <c r="T31" s="61"/>
      <c r="U31" s="61"/>
      <c r="V31" s="61"/>
      <c r="W31" s="61"/>
      <c r="X31" s="61"/>
      <c r="Y31" s="61"/>
      <c r="Z31" s="61"/>
      <c r="AA31" s="6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</row>
    <row r="32" spans="1:37" s="275" customFormat="1" ht="13.5" customHeight="1">
      <c r="A32" s="448" t="str">
        <f>IF(VLOOKUP(INDEX(WH!$B$9:$K$64,MATCH(C32,WH!$K$9:$K$64,0),1),WH!$B$9:$K$64,5,0)=GENERAL!P32,INDEX(WH!$B$9:$K$64,MATCH(C32,WH!$K$9:$K$64,0),1),INDEX(WH!$B$9:$K$64,MATCH(C32,WH!$K$9:$K$64,0)+1,1))</f>
        <v>INTERASIA ADVANCE</v>
      </c>
      <c r="B32" s="606" t="str">
        <f>CONCATENATE(IF(VLOOKUP(INDEX(WH!$B$9:$K$64,MATCH(C32,WH!$K$9:$K$64,0),1),WH!$B$9:$K$64,5,0)=GENERAL!P32,INDEX(WH!$B$9:$K$64,MATCH(C32,WH!$K$9:$K$64,0),2),INDEX(WH!$B$9:$K$64,MATCH(C32,WH!$K$9:$K$64,0)+1,2)),TEXT(IF(VLOOKUP(INDEX(WH!$B$9:$K$64,MATCH(C32,WH!$K$9:$K$64,0),1),WH!$B$9:$K$64,5,0)=GENERAL!P32,INDEX(WH!$B$9:$K$64,MATCH(C32,WH!$K$9:$K$64,0),3),INDEX(WH!$B$9:$K$64,MATCH(C32,WH!$K$9:$K$64,0)+1,3)),"00#"))</f>
        <v>N301</v>
      </c>
      <c r="C32" s="445">
        <f>C31</f>
        <v>45634</v>
      </c>
      <c r="D32" s="446" t="s">
        <v>11</v>
      </c>
      <c r="E32" s="446" t="s">
        <v>11</v>
      </c>
      <c r="F32" s="446" t="s">
        <v>11</v>
      </c>
      <c r="G32" s="444">
        <f>C32+8</f>
        <v>45642</v>
      </c>
      <c r="H32" s="444">
        <f>C32+8</f>
        <v>45642</v>
      </c>
      <c r="I32" s="446" t="s">
        <v>11</v>
      </c>
      <c r="J32" s="446" t="s">
        <v>11</v>
      </c>
      <c r="K32" s="446" t="s">
        <v>11</v>
      </c>
      <c r="L32" s="446" t="s">
        <v>11</v>
      </c>
      <c r="M32" s="446" t="s">
        <v>11</v>
      </c>
      <c r="N32" s="446" t="s">
        <v>11</v>
      </c>
      <c r="O32" s="446" t="s">
        <v>11</v>
      </c>
      <c r="P32" s="447">
        <v>0.75</v>
      </c>
      <c r="Q32" s="446">
        <f>C32-1</f>
        <v>45633</v>
      </c>
      <c r="R32" s="449" t="s">
        <v>18</v>
      </c>
      <c r="S32" s="61"/>
      <c r="T32" s="61"/>
      <c r="U32" s="61"/>
      <c r="V32" s="61"/>
      <c r="W32" s="61"/>
      <c r="X32" s="61"/>
      <c r="Y32" s="61"/>
      <c r="Z32" s="61"/>
      <c r="AA32" s="6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</row>
    <row r="33" spans="1:37" s="532" customFormat="1" ht="13.5" customHeight="1" thickBot="1">
      <c r="A33" s="524"/>
      <c r="B33" s="525"/>
      <c r="C33" s="525">
        <f>C31+1</f>
        <v>45635</v>
      </c>
      <c r="D33" s="525">
        <f>C33+7</f>
        <v>45642</v>
      </c>
      <c r="E33" s="525">
        <f>C33+8</f>
        <v>45643</v>
      </c>
      <c r="F33" s="525" t="s">
        <v>11</v>
      </c>
      <c r="G33" s="525" t="s">
        <v>11</v>
      </c>
      <c r="H33" s="526" t="s">
        <v>11</v>
      </c>
      <c r="I33" s="524">
        <f>C33+10</f>
        <v>45645</v>
      </c>
      <c r="J33" s="525" t="s">
        <v>11</v>
      </c>
      <c r="K33" s="525" t="s">
        <v>11</v>
      </c>
      <c r="L33" s="525" t="s">
        <v>11</v>
      </c>
      <c r="M33" s="525" t="s">
        <v>11</v>
      </c>
      <c r="N33" s="525" t="s">
        <v>11</v>
      </c>
      <c r="O33" s="525" t="s">
        <v>11</v>
      </c>
      <c r="P33" s="526">
        <v>0.99930555555555556</v>
      </c>
      <c r="Q33" s="525">
        <f>C33-2</f>
        <v>45633</v>
      </c>
      <c r="R33" s="527" t="s">
        <v>17</v>
      </c>
      <c r="S33" s="61"/>
      <c r="T33" s="61"/>
      <c r="U33" s="61"/>
      <c r="V33" s="61"/>
      <c r="W33" s="61"/>
      <c r="X33" s="61"/>
      <c r="Y33" s="61"/>
      <c r="Z33" s="61"/>
      <c r="AA33" s="61"/>
      <c r="AB33" s="530"/>
      <c r="AC33" s="530"/>
      <c r="AD33" s="530"/>
      <c r="AE33" s="530"/>
      <c r="AF33" s="530"/>
      <c r="AG33" s="530"/>
      <c r="AH33" s="530"/>
      <c r="AI33" s="530"/>
      <c r="AJ33" s="530"/>
      <c r="AK33" s="530"/>
    </row>
    <row r="34" spans="1:37" s="275" customFormat="1" ht="13.5" customHeight="1" thickBot="1">
      <c r="A34" s="857" t="str">
        <f>IF(VLOOKUP(INDEX(WH!$B$9:$K$64,MATCH(C34,WH!$K$9:$K$64,0),1),WH!$B$9:$K$64,10,0)=GENERAL!P34,INDEX(WH!$B$9:$K$64,MATCH(C34,WH!$K$9:$K$64,0),1),INDEX(WH!$B$9:$K$64,MATCH(C34,WH!$K$9:$K$64,0)+1,1))</f>
        <v>WAN HAI 295</v>
      </c>
      <c r="B34" s="606" t="str">
        <f>CONCATENATE(IF(VLOOKUP(INDEX(WH!$B$9:$K$64,MATCH(C34,WH!$K$9:$K$64,0),1),WH!$B$9:$K$64,10,0)=GENERAL!C34,INDEX(WH!$B$9:$K$64,MATCH(C34,WH!$K$9:$K$64,0),2),INDEX(WH!$B$9:$K$64,MATCH(C34,WH!$K$9:$K$64,0)+1,2)),TEXT(IF(VLOOKUP(INDEX(WH!$B$9:$K$64,MATCH(C34,WH!$K$9:$K$64,0),1),WH!$B$9:$K$64,5,0)=GENERAL!C34,INDEX(WH!$B$9:$K$64,MATCH(C34,WH!$K$9:$K$64,0),3),INDEX(WH!$B$9:$K$64,MATCH(C34,WH!$K$9:$K$64,0)+1,3)),"00#"))</f>
        <v>N033</v>
      </c>
      <c r="C34" s="445">
        <f>C20+7</f>
        <v>45635</v>
      </c>
      <c r="D34" s="446">
        <f>C34+8</f>
        <v>45643</v>
      </c>
      <c r="E34" s="446">
        <f>C34+14</f>
        <v>45649</v>
      </c>
      <c r="F34" s="446" t="s">
        <v>11</v>
      </c>
      <c r="G34" s="444">
        <f>C34+10</f>
        <v>45645</v>
      </c>
      <c r="H34" s="444">
        <f>C34+9</f>
        <v>45644</v>
      </c>
      <c r="I34" s="446" t="s">
        <v>11</v>
      </c>
      <c r="J34" s="446"/>
      <c r="K34" s="446" t="s">
        <v>11</v>
      </c>
      <c r="L34" s="446" t="s">
        <v>11</v>
      </c>
      <c r="M34" s="446" t="s">
        <v>11</v>
      </c>
      <c r="N34" s="446" t="s">
        <v>11</v>
      </c>
      <c r="O34" s="446" t="s">
        <v>11</v>
      </c>
      <c r="P34" s="447">
        <v>0.4993055555555555</v>
      </c>
      <c r="Q34" s="446">
        <f>C34-1</f>
        <v>45634</v>
      </c>
      <c r="R34" s="449" t="s">
        <v>18</v>
      </c>
      <c r="S34" s="61"/>
      <c r="T34" s="61"/>
      <c r="U34" s="61"/>
      <c r="V34" s="61"/>
      <c r="W34" s="61"/>
      <c r="X34" s="61"/>
      <c r="Y34" s="61"/>
      <c r="Z34" s="61"/>
      <c r="AA34" s="61"/>
      <c r="AB34" s="292"/>
      <c r="AC34" s="291"/>
      <c r="AD34" s="291"/>
      <c r="AE34" s="291"/>
      <c r="AF34" s="292"/>
      <c r="AG34" s="292"/>
      <c r="AH34" s="291"/>
      <c r="AI34" s="291"/>
      <c r="AJ34" s="291"/>
      <c r="AK34" s="292"/>
    </row>
    <row r="35" spans="1:37" s="639" customFormat="1" ht="13.5" customHeight="1">
      <c r="A35" s="858" t="str">
        <f>CNC!A13</f>
        <v>CNC PLUTO</v>
      </c>
      <c r="B35" s="750" t="str">
        <f>CNC!B13</f>
        <v>3CGFYN1NC</v>
      </c>
      <c r="C35" s="751">
        <f>C34+2</f>
        <v>45637</v>
      </c>
      <c r="D35" s="859"/>
      <c r="E35" s="444">
        <f>C35+9</f>
        <v>45646</v>
      </c>
      <c r="F35" s="444">
        <f>C35+8</f>
        <v>45645</v>
      </c>
      <c r="G35" s="444">
        <f>C35+7</f>
        <v>45644</v>
      </c>
      <c r="H35" s="444">
        <f>C35+6</f>
        <v>45643</v>
      </c>
      <c r="I35" s="643" t="s">
        <v>11</v>
      </c>
      <c r="J35" s="643" t="s">
        <v>11</v>
      </c>
      <c r="K35" s="643" t="s">
        <v>11</v>
      </c>
      <c r="L35" s="643" t="s">
        <v>11</v>
      </c>
      <c r="M35" s="643" t="s">
        <v>11</v>
      </c>
      <c r="N35" s="643" t="s">
        <v>11</v>
      </c>
      <c r="O35" s="643" t="s">
        <v>11</v>
      </c>
      <c r="P35" s="644">
        <v>0.66666666666666663</v>
      </c>
      <c r="Q35" s="636">
        <f>C35-1</f>
        <v>45636</v>
      </c>
      <c r="R35" s="637" t="s">
        <v>267</v>
      </c>
      <c r="S35" s="61"/>
      <c r="T35" s="61"/>
      <c r="U35" s="61"/>
      <c r="V35" s="61"/>
      <c r="W35" s="61"/>
      <c r="X35" s="61"/>
      <c r="Y35" s="61"/>
      <c r="Z35" s="61"/>
      <c r="AA35" s="61"/>
      <c r="AB35" s="638"/>
      <c r="AC35" s="638"/>
      <c r="AD35" s="638"/>
      <c r="AE35" s="638"/>
      <c r="AF35" s="638"/>
      <c r="AG35" s="638"/>
      <c r="AH35" s="638"/>
      <c r="AI35" s="638"/>
      <c r="AJ35" s="638"/>
      <c r="AK35" s="638"/>
    </row>
    <row r="36" spans="1:37" s="259" customFormat="1" ht="13.5" customHeight="1">
      <c r="A36" s="448" t="str">
        <f>EVR!A11</f>
        <v xml:space="preserve">EVER CROWN </v>
      </c>
      <c r="B36" s="606" t="str">
        <f>EVR!B11</f>
        <v>1666-059N</v>
      </c>
      <c r="C36" s="445">
        <f>C34+2</f>
        <v>45637</v>
      </c>
      <c r="D36" s="446" t="s">
        <v>11</v>
      </c>
      <c r="E36" s="446" t="s">
        <v>11</v>
      </c>
      <c r="F36" s="444">
        <f>C36+11</f>
        <v>45648</v>
      </c>
      <c r="G36" s="444">
        <f>C36+9</f>
        <v>45646</v>
      </c>
      <c r="H36" s="444">
        <f>C36+8</f>
        <v>45645</v>
      </c>
      <c r="I36" s="446" t="s">
        <v>11</v>
      </c>
      <c r="J36" s="446" t="s">
        <v>11</v>
      </c>
      <c r="K36" s="446" t="s">
        <v>11</v>
      </c>
      <c r="L36" s="444">
        <f>C36+10</f>
        <v>45647</v>
      </c>
      <c r="M36" s="446" t="s">
        <v>11</v>
      </c>
      <c r="N36" s="446" t="s">
        <v>11</v>
      </c>
      <c r="O36" s="444">
        <f>C36+10</f>
        <v>45647</v>
      </c>
      <c r="P36" s="447">
        <v>0.70833333333333337</v>
      </c>
      <c r="Q36" s="446">
        <f>C36-1</f>
        <v>45636</v>
      </c>
      <c r="R36" s="449" t="s">
        <v>141</v>
      </c>
      <c r="S36" s="61"/>
      <c r="T36" s="61"/>
      <c r="U36" s="61"/>
      <c r="V36" s="61"/>
      <c r="W36" s="61"/>
      <c r="X36" s="61"/>
      <c r="Y36" s="61"/>
      <c r="Z36" s="61"/>
      <c r="AA36" s="61"/>
      <c r="AB36" s="291"/>
      <c r="AC36" s="292"/>
      <c r="AD36" s="292"/>
      <c r="AE36" s="292"/>
      <c r="AF36" s="291"/>
      <c r="AG36" s="291"/>
      <c r="AH36" s="292"/>
      <c r="AI36" s="292"/>
      <c r="AJ36" s="292"/>
      <c r="AK36" s="291"/>
    </row>
    <row r="37" spans="1:37" s="259" customFormat="1" ht="13.5" customHeight="1">
      <c r="A37" s="448" t="str">
        <f>EVR!A28</f>
        <v xml:space="preserve">UNI-PREMIER </v>
      </c>
      <c r="B37" s="606" t="str">
        <f>EVR!B28</f>
        <v xml:space="preserve">0295-421N </v>
      </c>
      <c r="C37" s="445">
        <f>C36</f>
        <v>45637</v>
      </c>
      <c r="D37" s="444">
        <f>C37+8</f>
        <v>45645</v>
      </c>
      <c r="E37" s="444">
        <f>C37+8</f>
        <v>45645</v>
      </c>
      <c r="F37" s="444"/>
      <c r="G37" s="444"/>
      <c r="H37" s="444"/>
      <c r="I37" s="446"/>
      <c r="J37" s="444">
        <f>C37+11</f>
        <v>45648</v>
      </c>
      <c r="K37" s="446"/>
      <c r="L37" s="444"/>
      <c r="M37" s="446"/>
      <c r="N37" s="446"/>
      <c r="O37" s="444"/>
      <c r="P37" s="447">
        <v>0.125</v>
      </c>
      <c r="Q37" s="446">
        <f>C37</f>
        <v>45637</v>
      </c>
      <c r="R37" s="449" t="s">
        <v>141</v>
      </c>
      <c r="S37" s="61"/>
      <c r="T37" s="61"/>
      <c r="U37" s="61"/>
      <c r="V37" s="61"/>
      <c r="W37" s="61"/>
      <c r="X37" s="61"/>
      <c r="Y37" s="61"/>
      <c r="Z37" s="61"/>
      <c r="AA37" s="61"/>
      <c r="AB37" s="292"/>
      <c r="AC37" s="292"/>
      <c r="AD37" s="292"/>
      <c r="AE37" s="292"/>
      <c r="AF37" s="292"/>
      <c r="AG37" s="292"/>
      <c r="AH37" s="292"/>
      <c r="AI37" s="292"/>
      <c r="AJ37" s="292"/>
    </row>
    <row r="38" spans="1:37" s="639" customFormat="1" ht="13.5" customHeight="1">
      <c r="A38" s="974" t="s">
        <v>428</v>
      </c>
      <c r="B38" s="750" t="s">
        <v>468</v>
      </c>
      <c r="C38" s="751">
        <f>C36</f>
        <v>45637</v>
      </c>
      <c r="D38" s="752" t="s">
        <v>11</v>
      </c>
      <c r="E38" s="752" t="s">
        <v>11</v>
      </c>
      <c r="F38" s="752" t="s">
        <v>11</v>
      </c>
      <c r="G38" s="752" t="s">
        <v>11</v>
      </c>
      <c r="H38" s="752" t="s">
        <v>11</v>
      </c>
      <c r="I38" s="752" t="s">
        <v>11</v>
      </c>
      <c r="J38" s="752" t="s">
        <v>11</v>
      </c>
      <c r="K38" s="752">
        <f>C38+15</f>
        <v>45652</v>
      </c>
      <c r="L38" s="755" t="s">
        <v>11</v>
      </c>
      <c r="M38" s="752">
        <f>C38+15</f>
        <v>45652</v>
      </c>
      <c r="N38" s="752" t="s">
        <v>11</v>
      </c>
      <c r="O38" s="752" t="s">
        <v>11</v>
      </c>
      <c r="P38" s="753">
        <v>0.83333333333333337</v>
      </c>
      <c r="Q38" s="752">
        <f>C38-1</f>
        <v>45636</v>
      </c>
      <c r="R38" s="754" t="s">
        <v>16</v>
      </c>
      <c r="S38" s="61"/>
      <c r="T38" s="61"/>
      <c r="U38" s="61"/>
      <c r="V38" s="61"/>
      <c r="W38" s="61"/>
      <c r="X38" s="61"/>
      <c r="Y38" s="61"/>
      <c r="Z38" s="61"/>
      <c r="AA38" s="61"/>
      <c r="AB38" s="638"/>
      <c r="AC38" s="638"/>
      <c r="AD38" s="634"/>
      <c r="AE38" s="638"/>
      <c r="AF38" s="638"/>
      <c r="AG38" s="638"/>
      <c r="AH38" s="638"/>
      <c r="AI38" s="638"/>
      <c r="AJ38" s="638"/>
      <c r="AK38" s="638"/>
    </row>
    <row r="39" spans="1:37" s="275" customFormat="1" ht="13.5" customHeight="1">
      <c r="A39" s="448" t="str">
        <f>'ONE JV2'!A11</f>
        <v>NYK PAULA</v>
      </c>
      <c r="B39" s="606" t="str">
        <f>'ONE JV2'!B11</f>
        <v xml:space="preserve"> 011N</v>
      </c>
      <c r="C39" s="445">
        <f>C38</f>
        <v>45637</v>
      </c>
      <c r="D39" s="444">
        <f>C39+7</f>
        <v>45644</v>
      </c>
      <c r="E39" s="444">
        <f>C39+8</f>
        <v>45645</v>
      </c>
      <c r="F39" s="444">
        <f>C39+9</f>
        <v>45646</v>
      </c>
      <c r="G39" s="446" t="s">
        <v>11</v>
      </c>
      <c r="H39" s="446" t="s">
        <v>11</v>
      </c>
      <c r="I39" s="446" t="s">
        <v>11</v>
      </c>
      <c r="J39" s="446" t="s">
        <v>11</v>
      </c>
      <c r="K39" s="446" t="s">
        <v>11</v>
      </c>
      <c r="L39" s="446" t="s">
        <v>11</v>
      </c>
      <c r="M39" s="446" t="s">
        <v>11</v>
      </c>
      <c r="N39" s="446" t="s">
        <v>11</v>
      </c>
      <c r="O39" s="444">
        <f>C39+9</f>
        <v>45646</v>
      </c>
      <c r="P39" s="447">
        <v>0.375</v>
      </c>
      <c r="Q39" s="446">
        <f>C39</f>
        <v>45637</v>
      </c>
      <c r="R39" s="449" t="s">
        <v>195</v>
      </c>
      <c r="S39" s="61"/>
      <c r="T39" s="61"/>
      <c r="U39" s="61"/>
      <c r="V39" s="61"/>
      <c r="W39" s="61"/>
      <c r="X39" s="61"/>
      <c r="Y39" s="61"/>
      <c r="Z39" s="61"/>
      <c r="AA39" s="61"/>
      <c r="AB39" s="259"/>
      <c r="AC39" s="259"/>
      <c r="AD39" s="291"/>
      <c r="AE39" s="291"/>
      <c r="AF39" s="291"/>
      <c r="AG39" s="291"/>
      <c r="AH39" s="291"/>
      <c r="AI39" s="291"/>
      <c r="AJ39" s="291"/>
      <c r="AK39" s="291"/>
    </row>
    <row r="40" spans="1:37" s="275" customFormat="1" ht="15.75" customHeight="1">
      <c r="A40" s="448" t="str">
        <f>'ONE JT1'!A11</f>
        <v>ACX CRYSTAL</v>
      </c>
      <c r="B40" s="606" t="str">
        <f>'ONE JT1'!B11</f>
        <v xml:space="preserve"> 303N</v>
      </c>
      <c r="C40" s="445">
        <f>C26+7</f>
        <v>45638</v>
      </c>
      <c r="D40" s="446" t="s">
        <v>11</v>
      </c>
      <c r="E40" s="446" t="s">
        <v>11</v>
      </c>
      <c r="F40" s="446" t="s">
        <v>11</v>
      </c>
      <c r="G40" s="444">
        <f>C40+9</f>
        <v>45647</v>
      </c>
      <c r="H40" s="444">
        <f>C40+8</f>
        <v>45646</v>
      </c>
      <c r="I40" s="446" t="s">
        <v>11</v>
      </c>
      <c r="J40" s="446" t="s">
        <v>11</v>
      </c>
      <c r="K40" s="446" t="s">
        <v>11</v>
      </c>
      <c r="L40" s="444">
        <f>C40+6</f>
        <v>45644</v>
      </c>
      <c r="M40" s="446" t="s">
        <v>11</v>
      </c>
      <c r="N40" s="446" t="s">
        <v>11</v>
      </c>
      <c r="O40" s="446" t="s">
        <v>11</v>
      </c>
      <c r="P40" s="447">
        <v>0.91666666666666663</v>
      </c>
      <c r="Q40" s="446">
        <f>C40-2</f>
        <v>45636</v>
      </c>
      <c r="R40" s="449" t="s">
        <v>195</v>
      </c>
      <c r="S40" s="61"/>
      <c r="T40" s="61"/>
      <c r="U40" s="61"/>
      <c r="V40" s="61"/>
      <c r="W40" s="61"/>
      <c r="X40" s="61"/>
      <c r="Y40" s="61"/>
      <c r="Z40" s="61"/>
      <c r="AA40" s="61"/>
      <c r="AB40" s="291"/>
      <c r="AC40" s="291"/>
      <c r="AD40" s="291"/>
      <c r="AE40" s="291"/>
      <c r="AF40" s="292"/>
      <c r="AG40" s="292"/>
      <c r="AH40" s="291"/>
      <c r="AI40" s="291"/>
      <c r="AJ40" s="291"/>
      <c r="AK40" s="292"/>
    </row>
    <row r="41" spans="1:37" s="275" customFormat="1" ht="13.5" customHeight="1">
      <c r="A41" s="448" t="str">
        <f>SITC!A30</f>
        <v>SKIP HCM</v>
      </c>
      <c r="B41" s="606" t="str">
        <f>SITC!B30</f>
        <v>2425N</v>
      </c>
      <c r="C41" s="445">
        <f>C27+7</f>
        <v>45639</v>
      </c>
      <c r="D41" s="444">
        <f>C41+10</f>
        <v>45649</v>
      </c>
      <c r="E41" s="444">
        <f>C41+11</f>
        <v>45650</v>
      </c>
      <c r="F41" s="446" t="s">
        <v>11</v>
      </c>
      <c r="G41" s="446" t="s">
        <v>11</v>
      </c>
      <c r="H41" s="446" t="s">
        <v>11</v>
      </c>
      <c r="I41" s="446" t="s">
        <v>11</v>
      </c>
      <c r="J41" s="446" t="s">
        <v>11</v>
      </c>
      <c r="K41" s="446" t="s">
        <v>11</v>
      </c>
      <c r="L41" s="446" t="s">
        <v>11</v>
      </c>
      <c r="M41" s="446" t="s">
        <v>11</v>
      </c>
      <c r="N41" s="446" t="s">
        <v>11</v>
      </c>
      <c r="O41" s="446" t="s">
        <v>11</v>
      </c>
      <c r="P41" s="447">
        <v>0.70833333333333337</v>
      </c>
      <c r="Q41" s="446">
        <f>C41-1</f>
        <v>45638</v>
      </c>
      <c r="R41" s="449" t="s">
        <v>234</v>
      </c>
      <c r="S41" s="61"/>
      <c r="T41" s="61"/>
      <c r="U41" s="61"/>
      <c r="V41" s="61"/>
      <c r="W41" s="61"/>
      <c r="X41" s="61"/>
      <c r="Y41" s="61"/>
      <c r="Z41" s="61"/>
      <c r="AA41" s="61"/>
      <c r="AB41" s="292"/>
      <c r="AC41" s="292"/>
      <c r="AD41" s="291"/>
      <c r="AE41" s="292"/>
      <c r="AF41" s="291"/>
      <c r="AG41" s="291"/>
      <c r="AH41" s="292"/>
      <c r="AI41" s="292"/>
      <c r="AJ41" s="292"/>
      <c r="AK41" s="291"/>
    </row>
    <row r="42" spans="1:37" s="275" customFormat="1" ht="13.5" customHeight="1">
      <c r="A42" s="448" t="str">
        <f>IF(VLOOKUP(INDEX(WH!$B$9:$K$64,MATCH(C42,WH!$K$9:$K$64,0),1),WH!$B$9:$K$64,5,0)=GENERAL!P42,INDEX(WH!$B$9:$K$64,MATCH(C42,WH!$K$9:$K$64,0),1),INDEX(WH!$B$9:$K$64,MATCH(C42,WH!$K$9:$K$64,0)+1,1))</f>
        <v>WAN HAI 287</v>
      </c>
      <c r="B42" s="606" t="str">
        <f>CONCATENATE(IF(VLOOKUP(INDEX(WH!$B$9:$K$64,MATCH(C42,WH!$K$9:$K$64,0),1),WH!$B$9:$K$64,5,0)=GENERAL!P42,INDEX(WH!$B$9:$K$64,MATCH(C42,WH!$K$9:$K$64,0),2),INDEX(WH!$B$9:$K$64,MATCH(C42,WH!$K$9:$K$64,0)+1,2)),TEXT(IF(VLOOKUP(INDEX(WH!$B$9:$K$64,MATCH(C42,WH!$K$9:$K$64,0),1),WH!$B$9:$K$64,5,0)=GENERAL!P42,INDEX(WH!$B$9:$K$64,MATCH(C42,WH!$K$9:$K$64,0),3),INDEX(WH!$B$9:$K$64,MATCH(C42,WH!$K$9:$K$64,0)+1,3)),"00#"))</f>
        <v>N047</v>
      </c>
      <c r="C42" s="445">
        <f>C41+1</f>
        <v>45640</v>
      </c>
      <c r="D42" s="444">
        <f>C42+10</f>
        <v>45650</v>
      </c>
      <c r="E42" s="444">
        <f>C42+9</f>
        <v>45649</v>
      </c>
      <c r="F42" s="446" t="s">
        <v>11</v>
      </c>
      <c r="G42" s="446" t="s">
        <v>11</v>
      </c>
      <c r="H42" s="446" t="s">
        <v>11</v>
      </c>
      <c r="I42" s="446">
        <f>C42+18</f>
        <v>45658</v>
      </c>
      <c r="J42" s="444">
        <f>C42+7</f>
        <v>45647</v>
      </c>
      <c r="K42" s="446" t="s">
        <v>11</v>
      </c>
      <c r="L42" s="446" t="s">
        <v>11</v>
      </c>
      <c r="M42" s="446" t="s">
        <v>11</v>
      </c>
      <c r="N42" s="446" t="s">
        <v>11</v>
      </c>
      <c r="O42" s="446">
        <f>C42+12</f>
        <v>45652</v>
      </c>
      <c r="P42" s="447">
        <v>0.16666666666666666</v>
      </c>
      <c r="Q42" s="446">
        <f>C42-1</f>
        <v>45639</v>
      </c>
      <c r="R42" s="449" t="s">
        <v>18</v>
      </c>
      <c r="S42" s="61"/>
      <c r="T42" s="61"/>
      <c r="U42" s="61"/>
      <c r="V42" s="61"/>
      <c r="W42" s="61"/>
      <c r="X42" s="61"/>
      <c r="Y42" s="61"/>
      <c r="Z42" s="61"/>
      <c r="AA42" s="61"/>
      <c r="AB42" s="259"/>
      <c r="AC42" s="259"/>
      <c r="AD42" s="292"/>
      <c r="AE42" s="291"/>
      <c r="AF42" s="291"/>
      <c r="AG42" s="291"/>
      <c r="AH42" s="291"/>
      <c r="AI42" s="291"/>
      <c r="AJ42" s="291"/>
      <c r="AK42" s="291"/>
    </row>
    <row r="43" spans="1:37" s="275" customFormat="1" ht="13.5" customHeight="1">
      <c r="A43" s="448" t="str">
        <f>'SINOTRANS ( ORIMAS)'!A13</f>
        <v>MILD ORCHID</v>
      </c>
      <c r="B43" s="606" t="str">
        <f>'SINOTRANS ( ORIMAS)'!B13</f>
        <v>2448N</v>
      </c>
      <c r="C43" s="445">
        <f>C42</f>
        <v>45640</v>
      </c>
      <c r="D43" s="444">
        <f>C43+9</f>
        <v>45649</v>
      </c>
      <c r="E43" s="444">
        <f>C43+10</f>
        <v>45650</v>
      </c>
      <c r="F43" s="446" t="s">
        <v>11</v>
      </c>
      <c r="G43" s="446" t="s">
        <v>11</v>
      </c>
      <c r="H43" s="446" t="s">
        <v>11</v>
      </c>
      <c r="I43" s="446" t="s">
        <v>11</v>
      </c>
      <c r="J43" s="446" t="s">
        <v>11</v>
      </c>
      <c r="K43" s="446" t="s">
        <v>11</v>
      </c>
      <c r="L43" s="446" t="s">
        <v>11</v>
      </c>
      <c r="M43" s="446" t="s">
        <v>11</v>
      </c>
      <c r="N43" s="446" t="s">
        <v>11</v>
      </c>
      <c r="O43" s="446" t="s">
        <v>11</v>
      </c>
      <c r="P43" s="447">
        <v>0.95833333333333337</v>
      </c>
      <c r="Q43" s="446">
        <f>C43-2</f>
        <v>45638</v>
      </c>
      <c r="R43" s="449" t="s">
        <v>330</v>
      </c>
      <c r="S43" s="61"/>
      <c r="T43" s="61"/>
      <c r="U43" s="61"/>
      <c r="V43" s="61"/>
      <c r="W43" s="61"/>
      <c r="X43" s="61"/>
      <c r="Y43" s="61"/>
      <c r="Z43" s="61"/>
      <c r="AA43" s="61"/>
      <c r="AB43" s="259"/>
      <c r="AC43" s="259"/>
      <c r="AD43" s="292"/>
      <c r="AE43" s="291"/>
      <c r="AF43" s="291"/>
      <c r="AG43" s="291"/>
      <c r="AH43" s="291"/>
      <c r="AI43" s="291"/>
      <c r="AJ43" s="291"/>
      <c r="AK43" s="291"/>
    </row>
    <row r="44" spans="1:37" s="275" customFormat="1" ht="13.5" customHeight="1">
      <c r="A44" s="448" t="str">
        <f>'ONE JSM'!A12</f>
        <v>ATHENS BRIDGE</v>
      </c>
      <c r="B44" s="606" t="str">
        <f>'ONE JSM'!B12</f>
        <v xml:space="preserve"> 166N</v>
      </c>
      <c r="C44" s="445">
        <f>C42</f>
        <v>45640</v>
      </c>
      <c r="D44" s="446" t="s">
        <v>11</v>
      </c>
      <c r="E44" s="444">
        <f>C44+11</f>
        <v>45651</v>
      </c>
      <c r="F44" s="444">
        <f>C44+10</f>
        <v>45650</v>
      </c>
      <c r="G44" s="444">
        <f>C44+8</f>
        <v>45648</v>
      </c>
      <c r="H44" s="444">
        <f>C44+7</f>
        <v>45647</v>
      </c>
      <c r="I44" s="446" t="s">
        <v>11</v>
      </c>
      <c r="J44" s="446" t="s">
        <v>11</v>
      </c>
      <c r="K44" s="446" t="s">
        <v>11</v>
      </c>
      <c r="L44" s="444">
        <f>C44+9</f>
        <v>45649</v>
      </c>
      <c r="M44" s="446" t="s">
        <v>11</v>
      </c>
      <c r="N44" s="444">
        <f>C44+7</f>
        <v>45647</v>
      </c>
      <c r="O44" s="446" t="s">
        <v>11</v>
      </c>
      <c r="P44" s="447">
        <v>0.58333333333333337</v>
      </c>
      <c r="Q44" s="446">
        <f>C44-2</f>
        <v>45638</v>
      </c>
      <c r="R44" s="449" t="s">
        <v>195</v>
      </c>
      <c r="S44" s="61"/>
      <c r="T44" s="61"/>
      <c r="U44" s="61"/>
      <c r="V44" s="61"/>
      <c r="W44" s="61"/>
      <c r="X44" s="61"/>
      <c r="Y44" s="61"/>
      <c r="Z44" s="61"/>
      <c r="AA44" s="61"/>
      <c r="AB44" s="291"/>
      <c r="AC44" s="291"/>
      <c r="AD44" s="292"/>
      <c r="AE44" s="291"/>
      <c r="AF44" s="291"/>
      <c r="AG44" s="291"/>
      <c r="AH44" s="291"/>
      <c r="AI44" s="291"/>
      <c r="AJ44" s="291"/>
      <c r="AK44" s="291"/>
    </row>
    <row r="45" spans="1:37" s="275" customFormat="1" ht="13.5" customHeight="1">
      <c r="A45" s="448" t="str">
        <f>KMTC!A13</f>
        <v>SITC RUNDE</v>
      </c>
      <c r="B45" s="606" t="str">
        <f>KMTC!B13</f>
        <v>2425N</v>
      </c>
      <c r="C45" s="445">
        <f>C44+1</f>
        <v>45641</v>
      </c>
      <c r="D45" s="446" t="s">
        <v>11</v>
      </c>
      <c r="E45" s="446" t="s">
        <v>11</v>
      </c>
      <c r="F45" s="444">
        <f>C45+7</f>
        <v>45648</v>
      </c>
      <c r="G45" s="444">
        <f>C45+10</f>
        <v>45651</v>
      </c>
      <c r="H45" s="444">
        <f>C45+9</f>
        <v>45650</v>
      </c>
      <c r="I45" s="446" t="s">
        <v>11</v>
      </c>
      <c r="J45" s="446" t="s">
        <v>11</v>
      </c>
      <c r="K45" s="446" t="s">
        <v>11</v>
      </c>
      <c r="L45" s="446" t="s">
        <v>11</v>
      </c>
      <c r="M45" s="446" t="s">
        <v>11</v>
      </c>
      <c r="N45" s="446" t="s">
        <v>11</v>
      </c>
      <c r="O45" s="446" t="s">
        <v>11</v>
      </c>
      <c r="P45" s="447">
        <v>4.1666666666666664E-2</v>
      </c>
      <c r="Q45" s="446">
        <f>C45-1</f>
        <v>45640</v>
      </c>
      <c r="R45" s="449" t="s">
        <v>16</v>
      </c>
      <c r="S45" s="633"/>
      <c r="T45" s="633"/>
      <c r="U45" s="633"/>
      <c r="V45" s="633"/>
      <c r="W45" s="633"/>
      <c r="X45" s="633"/>
      <c r="Y45" s="633"/>
      <c r="Z45" s="633"/>
      <c r="AA45" s="633"/>
      <c r="AB45" s="259"/>
      <c r="AC45" s="259"/>
      <c r="AD45" s="291"/>
      <c r="AE45" s="291"/>
      <c r="AF45" s="292"/>
      <c r="AG45" s="292"/>
      <c r="AH45" s="291"/>
      <c r="AI45" s="291"/>
      <c r="AJ45" s="291"/>
      <c r="AK45" s="292"/>
    </row>
    <row r="46" spans="1:37" s="275" customFormat="1" ht="13.5" customHeight="1">
      <c r="A46" s="448" t="str">
        <f>IF(VLOOKUP(INDEX(WH!$B$9:$K$64,MATCH(C46,WH!$K$9:$K$64,0),1),WH!$B$9:$K$64,5,0)=GENERAL!P46,INDEX(WH!$B$9:$K$64,MATCH(C46,WH!$K$9:$K$64,0),1),INDEX(WH!$B$9:$K$64,MATCH(C46,WH!$K$9:$K$64,0)+1,1))</f>
        <v>WAN HAI 358</v>
      </c>
      <c r="B46" s="606" t="str">
        <f>CONCATENATE(IF(VLOOKUP(INDEX(WH!$B$9:$K$64,MATCH(C46,WH!$K$9:$K$64,0),1),WH!$B$9:$K$64,5,0)=GENERAL!P46,INDEX(WH!$B$9:$K$64,MATCH(C46,WH!$K$9:$K$64,0),2),INDEX(WH!$B$9:$K$64,MATCH(C46,WH!$K$9:$K$64,0)+1,2)),TEXT(IF(VLOOKUP(INDEX(WH!$B$9:$K$64,MATCH(C46,WH!$K$9:$K$64,0),1),WH!$B$9:$K$64,5,0)=GENERAL!P46,INDEX(WH!$B$9:$K$64,MATCH(C46,WH!$K$9:$K$64,0),3),INDEX(WH!$B$9:$K$64,MATCH(C46,WH!$K$9:$K$64,0)+1,3)),"00#"))</f>
        <v>N021</v>
      </c>
      <c r="C46" s="445">
        <f>C45</f>
        <v>45641</v>
      </c>
      <c r="D46" s="446" t="s">
        <v>11</v>
      </c>
      <c r="E46" s="446" t="s">
        <v>11</v>
      </c>
      <c r="F46" s="446" t="s">
        <v>11</v>
      </c>
      <c r="G46" s="444">
        <f>C46+8</f>
        <v>45649</v>
      </c>
      <c r="H46" s="444">
        <f>C46+8</f>
        <v>45649</v>
      </c>
      <c r="I46" s="446" t="s">
        <v>11</v>
      </c>
      <c r="J46" s="446" t="s">
        <v>11</v>
      </c>
      <c r="K46" s="446" t="s">
        <v>11</v>
      </c>
      <c r="L46" s="446" t="s">
        <v>11</v>
      </c>
      <c r="M46" s="446" t="s">
        <v>11</v>
      </c>
      <c r="N46" s="446" t="s">
        <v>11</v>
      </c>
      <c r="O46" s="446" t="s">
        <v>11</v>
      </c>
      <c r="P46" s="447">
        <v>0.75</v>
      </c>
      <c r="Q46" s="446">
        <f>C46-1</f>
        <v>45640</v>
      </c>
      <c r="R46" s="449" t="s">
        <v>18</v>
      </c>
      <c r="S46" s="633"/>
      <c r="T46" s="633"/>
      <c r="U46" s="633"/>
      <c r="V46" s="633"/>
      <c r="W46" s="633"/>
      <c r="X46" s="633"/>
      <c r="Y46" s="633"/>
      <c r="Z46" s="633"/>
      <c r="AA46" s="633"/>
      <c r="AB46" s="259"/>
      <c r="AC46" s="259"/>
      <c r="AD46" s="291"/>
      <c r="AE46" s="291"/>
      <c r="AF46" s="292"/>
      <c r="AG46" s="292"/>
      <c r="AH46" s="291"/>
      <c r="AI46" s="291"/>
      <c r="AJ46" s="291"/>
      <c r="AK46" s="292"/>
    </row>
    <row r="47" spans="1:37" s="532" customFormat="1" ht="13.5" customHeight="1" thickBot="1">
      <c r="A47" s="531"/>
      <c r="B47" s="607"/>
      <c r="C47" s="523">
        <f>C45+1</f>
        <v>45642</v>
      </c>
      <c r="D47" s="524">
        <f>C47+7</f>
        <v>45649</v>
      </c>
      <c r="E47" s="524">
        <f>C47+8</f>
        <v>45650</v>
      </c>
      <c r="F47" s="525" t="s">
        <v>11</v>
      </c>
      <c r="G47" s="525" t="s">
        <v>11</v>
      </c>
      <c r="H47" s="525" t="s">
        <v>11</v>
      </c>
      <c r="I47" s="524">
        <f>C47+10</f>
        <v>45652</v>
      </c>
      <c r="J47" s="525" t="s">
        <v>11</v>
      </c>
      <c r="K47" s="525" t="s">
        <v>11</v>
      </c>
      <c r="L47" s="525" t="s">
        <v>11</v>
      </c>
      <c r="M47" s="525" t="s">
        <v>11</v>
      </c>
      <c r="N47" s="525" t="s">
        <v>11</v>
      </c>
      <c r="O47" s="525" t="s">
        <v>11</v>
      </c>
      <c r="P47" s="526">
        <v>0.99930555555555556</v>
      </c>
      <c r="Q47" s="525">
        <f>C47-2</f>
        <v>45640</v>
      </c>
      <c r="R47" s="527" t="s">
        <v>17</v>
      </c>
      <c r="S47" s="633"/>
      <c r="T47" s="633"/>
      <c r="U47" s="633"/>
      <c r="V47" s="633"/>
      <c r="W47" s="633"/>
      <c r="X47" s="633"/>
      <c r="Y47" s="633"/>
      <c r="Z47" s="633"/>
      <c r="AA47" s="633"/>
      <c r="AB47" s="530"/>
      <c r="AC47" s="530"/>
      <c r="AD47" s="530"/>
      <c r="AE47" s="529"/>
      <c r="AF47" s="530"/>
      <c r="AG47" s="530"/>
      <c r="AH47" s="529"/>
      <c r="AI47" s="529"/>
      <c r="AJ47" s="529"/>
      <c r="AK47" s="530"/>
    </row>
    <row r="48" spans="1:37" s="639" customFormat="1" ht="13.5" customHeight="1">
      <c r="A48" s="860" t="str">
        <f>IF(VLOOKUP(INDEX(WH!$B$9:$K$64,MATCH(C48,WH!$K$9:$K$64,0),1),WH!$B$9:$K$64,10,0)=GENERAL!C48,INDEX(WH!$B$9:$K$64,MATCH(C48,WH!$K$9:$K$64,0),1),INDEX(WH!$B$9:$K$64,MATCH(C48,WH!$K$9:$K$64,0)+1,1))</f>
        <v>INTERASIA PURSUIT</v>
      </c>
      <c r="B48" s="861" t="str">
        <f>CONCATENATE(IF(VLOOKUP(INDEX(WH!$B$9:$K$64,MATCH(C48,WH!$K$9:$K$64,0),1),WH!$B$9:$K$64,10,0)=GENERAL!C48,INDEX(WH!$B$9:$K$64,MATCH(C48,WH!$K$9:$K$64,0),2),INDEX(WH!$B$9:$K$64,MATCH(C48,WH!$K$9:$K$64,0)+1,2)),TEXT(IF(VLOOKUP(INDEX(WH!$B$9:$K$64,MATCH(C48,WH!$K$9:$K$64,0),1),WH!$B$9:$K$64,5,0)=GENERAL!P48,INDEX(WH!$B$9:$K$64,MATCH(C48,WH!$K$9:$K$64,0),3),INDEX(WH!$B$9:$K$64,MATCH(C48,WH!$K$9:$K$64,0)+1,3)),"00#"))</f>
        <v>N071</v>
      </c>
      <c r="C48" s="862">
        <f>C34+7</f>
        <v>45642</v>
      </c>
      <c r="D48" s="863">
        <f>C48+8</f>
        <v>45650</v>
      </c>
      <c r="E48" s="863">
        <f>C48+14</f>
        <v>45656</v>
      </c>
      <c r="F48" s="863" t="s">
        <v>11</v>
      </c>
      <c r="G48" s="864">
        <f>C48+10</f>
        <v>45652</v>
      </c>
      <c r="H48" s="864">
        <f>C48+9</f>
        <v>45651</v>
      </c>
      <c r="I48" s="863" t="s">
        <v>11</v>
      </c>
      <c r="J48" s="863"/>
      <c r="K48" s="863" t="s">
        <v>11</v>
      </c>
      <c r="L48" s="863" t="s">
        <v>11</v>
      </c>
      <c r="M48" s="863" t="s">
        <v>11</v>
      </c>
      <c r="N48" s="863" t="s">
        <v>11</v>
      </c>
      <c r="O48" s="863" t="s">
        <v>11</v>
      </c>
      <c r="P48" s="865">
        <v>0.4993055555555555</v>
      </c>
      <c r="Q48" s="863">
        <f t="shared" ref="Q48:Q56" si="0">C48-1</f>
        <v>45641</v>
      </c>
      <c r="R48" s="866" t="s">
        <v>18</v>
      </c>
      <c r="S48" s="61"/>
      <c r="T48" s="61"/>
      <c r="U48" s="61"/>
      <c r="V48" s="61"/>
      <c r="W48" s="61"/>
      <c r="X48" s="61"/>
      <c r="Y48" s="61"/>
      <c r="Z48" s="61"/>
      <c r="AA48" s="61"/>
      <c r="AB48" s="634"/>
      <c r="AC48" s="634"/>
      <c r="AD48" s="638"/>
      <c r="AE48" s="638"/>
      <c r="AF48" s="638"/>
      <c r="AG48" s="638"/>
      <c r="AH48" s="638"/>
      <c r="AI48" s="638"/>
      <c r="AJ48" s="638"/>
      <c r="AK48" s="638"/>
    </row>
    <row r="49" spans="1:37" s="275" customFormat="1" ht="13.5" customHeight="1">
      <c r="A49" s="858" t="str">
        <f>CNC!A14</f>
        <v>CNC SULAWESI</v>
      </c>
      <c r="B49" s="750" t="str">
        <f>CNC!B14</f>
        <v>3CGG0N1NC</v>
      </c>
      <c r="C49" s="751">
        <f>C48+2</f>
        <v>45644</v>
      </c>
      <c r="D49" s="859"/>
      <c r="E49" s="444">
        <f>C49+9</f>
        <v>45653</v>
      </c>
      <c r="F49" s="444">
        <f>C49+8</f>
        <v>45652</v>
      </c>
      <c r="G49" s="444">
        <f>C49+7</f>
        <v>45651</v>
      </c>
      <c r="H49" s="444">
        <f>C49+6</f>
        <v>45650</v>
      </c>
      <c r="I49" s="446" t="s">
        <v>11</v>
      </c>
      <c r="J49" s="446" t="s">
        <v>11</v>
      </c>
      <c r="K49" s="446" t="s">
        <v>11</v>
      </c>
      <c r="L49" s="446" t="s">
        <v>11</v>
      </c>
      <c r="M49" s="446" t="s">
        <v>11</v>
      </c>
      <c r="N49" s="446" t="s">
        <v>11</v>
      </c>
      <c r="O49" s="446" t="s">
        <v>11</v>
      </c>
      <c r="P49" s="447">
        <v>0.66666666666666663</v>
      </c>
      <c r="Q49" s="752">
        <f>C49-1</f>
        <v>45643</v>
      </c>
      <c r="R49" s="866" t="s">
        <v>267</v>
      </c>
      <c r="S49" s="61"/>
      <c r="T49" s="61"/>
      <c r="U49" s="61"/>
      <c r="V49" s="61"/>
      <c r="W49" s="61"/>
      <c r="X49" s="61"/>
      <c r="Y49" s="61"/>
      <c r="Z49" s="61"/>
      <c r="AA49" s="61"/>
      <c r="AB49" s="259"/>
      <c r="AC49" s="259"/>
      <c r="AD49" s="292"/>
      <c r="AE49" s="291"/>
      <c r="AF49" s="291"/>
      <c r="AG49" s="291"/>
      <c r="AH49" s="291"/>
    </row>
    <row r="50" spans="1:37" s="639" customFormat="1" ht="13.5" customHeight="1">
      <c r="A50" s="450" t="str">
        <f>EVR!A12</f>
        <v xml:space="preserve">EVER CLEAR </v>
      </c>
      <c r="B50" s="606" t="str">
        <f>EVR!B12</f>
        <v>1667-082N</v>
      </c>
      <c r="C50" s="445">
        <f>C48+2</f>
        <v>45644</v>
      </c>
      <c r="D50" s="446" t="s">
        <v>11</v>
      </c>
      <c r="E50" s="446" t="s">
        <v>11</v>
      </c>
      <c r="F50" s="444">
        <f>C50+11</f>
        <v>45655</v>
      </c>
      <c r="G50" s="444">
        <f>C50+9</f>
        <v>45653</v>
      </c>
      <c r="H50" s="444">
        <f>C50+8</f>
        <v>45652</v>
      </c>
      <c r="I50" s="446" t="s">
        <v>11</v>
      </c>
      <c r="J50" s="446" t="s">
        <v>11</v>
      </c>
      <c r="K50" s="446" t="s">
        <v>11</v>
      </c>
      <c r="L50" s="444">
        <f>C50+10</f>
        <v>45654</v>
      </c>
      <c r="M50" s="446" t="s">
        <v>11</v>
      </c>
      <c r="N50" s="446" t="s">
        <v>11</v>
      </c>
      <c r="O50" s="444">
        <f>C50+10</f>
        <v>45654</v>
      </c>
      <c r="P50" s="447">
        <v>0.70833333333333337</v>
      </c>
      <c r="Q50" s="446">
        <f t="shared" si="0"/>
        <v>45643</v>
      </c>
      <c r="R50" s="449" t="s">
        <v>141</v>
      </c>
      <c r="S50" s="61"/>
      <c r="T50" s="61"/>
      <c r="U50" s="61"/>
      <c r="V50" s="61"/>
      <c r="W50" s="61"/>
      <c r="X50" s="61"/>
      <c r="Y50" s="61"/>
      <c r="Z50" s="61"/>
      <c r="AA50" s="61"/>
      <c r="AB50" s="634"/>
      <c r="AC50" s="634"/>
      <c r="AD50" s="638"/>
      <c r="AE50" s="638"/>
      <c r="AF50" s="638"/>
      <c r="AG50" s="638"/>
      <c r="AH50" s="638"/>
      <c r="AI50" s="638"/>
      <c r="AJ50" s="638"/>
      <c r="AK50" s="638"/>
    </row>
    <row r="51" spans="1:37" s="259" customFormat="1" ht="13.5" customHeight="1">
      <c r="A51" s="448" t="str">
        <f>EVR!A29</f>
        <v>UNI-PRUDENT</v>
      </c>
      <c r="B51" s="606" t="str">
        <f>EVR!B29</f>
        <v xml:space="preserve"> 0297-437N</v>
      </c>
      <c r="C51" s="445">
        <f>C50</f>
        <v>45644</v>
      </c>
      <c r="D51" s="444">
        <f>C51+8</f>
        <v>45652</v>
      </c>
      <c r="E51" s="444">
        <f>C51+8</f>
        <v>45652</v>
      </c>
      <c r="F51" s="444"/>
      <c r="G51" s="444"/>
      <c r="H51" s="444"/>
      <c r="I51" s="446"/>
      <c r="J51" s="444">
        <f>C51+11</f>
        <v>45655</v>
      </c>
      <c r="K51" s="446"/>
      <c r="L51" s="444"/>
      <c r="M51" s="446"/>
      <c r="N51" s="446"/>
      <c r="O51" s="444"/>
      <c r="P51" s="447">
        <v>0.125</v>
      </c>
      <c r="Q51" s="446">
        <f>C51</f>
        <v>45644</v>
      </c>
      <c r="R51" s="449" t="s">
        <v>141</v>
      </c>
      <c r="S51" s="61"/>
      <c r="T51" s="61"/>
      <c r="U51" s="61"/>
      <c r="V51" s="61"/>
      <c r="W51" s="61"/>
      <c r="X51" s="61"/>
      <c r="Y51" s="61"/>
      <c r="Z51" s="61"/>
      <c r="AA51" s="61"/>
      <c r="AB51" s="292"/>
      <c r="AC51" s="292"/>
      <c r="AD51" s="292"/>
      <c r="AE51" s="292"/>
      <c r="AF51" s="292"/>
      <c r="AG51" s="292"/>
      <c r="AH51" s="292"/>
    </row>
    <row r="52" spans="1:37" s="259" customFormat="1" ht="13.5" customHeight="1">
      <c r="A52" s="749" t="s">
        <v>429</v>
      </c>
      <c r="B52" s="750" t="s">
        <v>468</v>
      </c>
      <c r="C52" s="751">
        <f>C50</f>
        <v>45644</v>
      </c>
      <c r="D52" s="752" t="s">
        <v>11</v>
      </c>
      <c r="E52" s="752" t="s">
        <v>11</v>
      </c>
      <c r="F52" s="752" t="s">
        <v>11</v>
      </c>
      <c r="G52" s="752" t="s">
        <v>11</v>
      </c>
      <c r="H52" s="752" t="s">
        <v>11</v>
      </c>
      <c r="I52" s="752" t="s">
        <v>11</v>
      </c>
      <c r="J52" s="752" t="s">
        <v>11</v>
      </c>
      <c r="K52" s="752">
        <f>C52+15</f>
        <v>45659</v>
      </c>
      <c r="L52" s="752" t="s">
        <v>11</v>
      </c>
      <c r="M52" s="752">
        <f>C52+15</f>
        <v>45659</v>
      </c>
      <c r="N52" s="752" t="s">
        <v>11</v>
      </c>
      <c r="O52" s="752" t="s">
        <v>11</v>
      </c>
      <c r="P52" s="753">
        <v>0.83333333333333337</v>
      </c>
      <c r="Q52" s="752">
        <f t="shared" si="0"/>
        <v>45643</v>
      </c>
      <c r="R52" s="754" t="s">
        <v>16</v>
      </c>
      <c r="S52" s="61"/>
      <c r="T52" s="61"/>
      <c r="U52" s="61"/>
      <c r="V52" s="61"/>
      <c r="W52" s="61"/>
      <c r="X52" s="61"/>
      <c r="Y52" s="61"/>
      <c r="Z52" s="61"/>
      <c r="AA52" s="61"/>
      <c r="AB52" s="292"/>
      <c r="AC52" s="292"/>
      <c r="AD52" s="292"/>
      <c r="AE52" s="292"/>
      <c r="AF52" s="292"/>
      <c r="AG52" s="292"/>
      <c r="AH52" s="292"/>
      <c r="AI52" s="292"/>
      <c r="AJ52" s="292"/>
    </row>
    <row r="53" spans="1:37" s="639" customFormat="1" ht="13.5" customHeight="1">
      <c r="A53" s="448" t="str">
        <f>'ONE JV2'!A12</f>
        <v>ARICA BRIDGE</v>
      </c>
      <c r="B53" s="606" t="str">
        <f>'ONE JV2'!B12</f>
        <v xml:space="preserve"> 251N</v>
      </c>
      <c r="C53" s="445">
        <f>C52</f>
        <v>45644</v>
      </c>
      <c r="D53" s="444">
        <f>C53+7</f>
        <v>45651</v>
      </c>
      <c r="E53" s="444">
        <f>C53+8</f>
        <v>45652</v>
      </c>
      <c r="F53" s="444">
        <f>C53+9</f>
        <v>45653</v>
      </c>
      <c r="G53" s="446" t="s">
        <v>11</v>
      </c>
      <c r="H53" s="446" t="s">
        <v>11</v>
      </c>
      <c r="I53" s="446" t="s">
        <v>11</v>
      </c>
      <c r="J53" s="446" t="s">
        <v>11</v>
      </c>
      <c r="K53" s="446" t="s">
        <v>11</v>
      </c>
      <c r="L53" s="446" t="s">
        <v>11</v>
      </c>
      <c r="M53" s="446" t="s">
        <v>11</v>
      </c>
      <c r="N53" s="446" t="s">
        <v>11</v>
      </c>
      <c r="O53" s="444">
        <f>C53+9</f>
        <v>45653</v>
      </c>
      <c r="P53" s="447">
        <v>0.375</v>
      </c>
      <c r="Q53" s="446">
        <f>C53</f>
        <v>45644</v>
      </c>
      <c r="R53" s="449" t="s">
        <v>195</v>
      </c>
      <c r="S53" s="61"/>
      <c r="T53" s="61"/>
      <c r="U53" s="61"/>
      <c r="V53" s="61"/>
      <c r="W53" s="61"/>
      <c r="X53" s="61"/>
      <c r="Y53" s="61"/>
      <c r="Z53" s="61"/>
      <c r="AA53" s="61"/>
      <c r="AB53" s="638"/>
      <c r="AC53" s="638"/>
      <c r="AD53" s="638"/>
      <c r="AE53" s="638"/>
      <c r="AF53" s="638"/>
      <c r="AG53" s="638"/>
      <c r="AH53" s="638"/>
    </row>
    <row r="54" spans="1:37" s="275" customFormat="1" ht="15" customHeight="1">
      <c r="A54" s="448" t="str">
        <f>'ONE JT1'!A12</f>
        <v>HANNAH SCHULTE</v>
      </c>
      <c r="B54" s="606" t="str">
        <f>'ONE JT1'!B12</f>
        <v xml:space="preserve"> 039N</v>
      </c>
      <c r="C54" s="445">
        <f>C40+7</f>
        <v>45645</v>
      </c>
      <c r="D54" s="446" t="s">
        <v>11</v>
      </c>
      <c r="E54" s="446" t="s">
        <v>11</v>
      </c>
      <c r="F54" s="446" t="s">
        <v>11</v>
      </c>
      <c r="G54" s="444">
        <f>C54+9</f>
        <v>45654</v>
      </c>
      <c r="H54" s="444">
        <f>C54+8</f>
        <v>45653</v>
      </c>
      <c r="I54" s="446" t="s">
        <v>11</v>
      </c>
      <c r="J54" s="446" t="s">
        <v>11</v>
      </c>
      <c r="K54" s="446" t="s">
        <v>11</v>
      </c>
      <c r="L54" s="444">
        <f>C54+6</f>
        <v>45651</v>
      </c>
      <c r="M54" s="446" t="s">
        <v>11</v>
      </c>
      <c r="N54" s="446" t="s">
        <v>11</v>
      </c>
      <c r="O54" s="446" t="s">
        <v>11</v>
      </c>
      <c r="P54" s="447">
        <v>0.91666666666666663</v>
      </c>
      <c r="Q54" s="446">
        <f>C54-2</f>
        <v>45643</v>
      </c>
      <c r="R54" s="449" t="s">
        <v>195</v>
      </c>
      <c r="S54" s="61"/>
      <c r="T54" s="61"/>
      <c r="U54" s="61"/>
      <c r="V54" s="61"/>
      <c r="W54" s="61"/>
      <c r="X54" s="61"/>
      <c r="Y54" s="61"/>
      <c r="Z54" s="61"/>
      <c r="AA54" s="61"/>
      <c r="AB54" s="292"/>
      <c r="AC54" s="292"/>
      <c r="AD54" s="292"/>
      <c r="AE54" s="292"/>
      <c r="AF54" s="292"/>
      <c r="AG54" s="292"/>
    </row>
    <row r="55" spans="1:37" s="275" customFormat="1" ht="15.75" customHeight="1">
      <c r="A55" s="448" t="str">
        <f>SITC!A31</f>
        <v>SITC JIADE</v>
      </c>
      <c r="B55" s="606" t="str">
        <f>SITC!B31</f>
        <v>2425N</v>
      </c>
      <c r="C55" s="445">
        <f>C41+7</f>
        <v>45646</v>
      </c>
      <c r="D55" s="444">
        <f>C55+10</f>
        <v>45656</v>
      </c>
      <c r="E55" s="444">
        <f>C55+11</f>
        <v>45657</v>
      </c>
      <c r="F55" s="446" t="s">
        <v>11</v>
      </c>
      <c r="G55" s="446" t="s">
        <v>11</v>
      </c>
      <c r="H55" s="446" t="s">
        <v>11</v>
      </c>
      <c r="I55" s="446" t="s">
        <v>11</v>
      </c>
      <c r="J55" s="446" t="s">
        <v>11</v>
      </c>
      <c r="K55" s="446" t="s">
        <v>11</v>
      </c>
      <c r="L55" s="446" t="s">
        <v>11</v>
      </c>
      <c r="M55" s="446" t="s">
        <v>11</v>
      </c>
      <c r="N55" s="446" t="s">
        <v>11</v>
      </c>
      <c r="O55" s="446" t="s">
        <v>11</v>
      </c>
      <c r="P55" s="447">
        <v>0.70833333333333337</v>
      </c>
      <c r="Q55" s="446">
        <f t="shared" si="0"/>
        <v>45645</v>
      </c>
      <c r="R55" s="449" t="s">
        <v>234</v>
      </c>
      <c r="S55" s="61"/>
      <c r="T55" s="61"/>
      <c r="U55" s="61"/>
      <c r="V55" s="61"/>
      <c r="W55" s="61"/>
      <c r="X55" s="61"/>
      <c r="Y55" s="61"/>
      <c r="Z55" s="61"/>
      <c r="AA55" s="61"/>
      <c r="AB55" s="291"/>
      <c r="AC55" s="291"/>
      <c r="AD55" s="291"/>
      <c r="AE55" s="291"/>
      <c r="AF55" s="291"/>
      <c r="AG55" s="291"/>
    </row>
    <row r="56" spans="1:37" s="275" customFormat="1" ht="13.5" customHeight="1">
      <c r="A56" s="448" t="str">
        <f>IF(VLOOKUP(INDEX(WH!$B$9:$K$64,MATCH(C56,WH!$K$9:$K$64,0),1),WH!$B$9:$K$64,5,0)=GENERAL!P56,INDEX(WH!$B$9:$K$64,MATCH(C56,WH!$K$9:$K$64,0),1),INDEX(WH!$B$9:$K$64,MATCH(C56,WH!$K$9:$K$64,0)+1,1))</f>
        <v>WAN HAI 292</v>
      </c>
      <c r="B56" s="606" t="str">
        <f>CONCATENATE(IF(VLOOKUP(INDEX(WH!$B$9:$K$64,MATCH(C56,WH!$K$9:$K$64,0),1),WH!$B$9:$K$64,5,0)=GENERAL!P56,INDEX(WH!$B$9:$K$64,MATCH(C56,WH!$K$9:$K$64,0),2),INDEX(WH!$B$9:$K$64,MATCH(C56,WH!$K$9:$K$64,0)+1,2)),TEXT(IF(VLOOKUP(INDEX(WH!$B$9:$K$64,MATCH(C56,WH!$K$9:$K$64,0),1),WH!$B$9:$K$64,5,0)=GENERAL!P56,INDEX(WH!$B$9:$K$64,MATCH(C56,WH!$K$9:$K$64,0),3),INDEX(WH!$B$9:$K$64,MATCH(C56,WH!$K$9:$K$64,0)+1,3)),"00#"))</f>
        <v>N045</v>
      </c>
      <c r="C56" s="445">
        <f>C55+1</f>
        <v>45647</v>
      </c>
      <c r="D56" s="444">
        <f>C56+10</f>
        <v>45657</v>
      </c>
      <c r="E56" s="444">
        <f>C56+9</f>
        <v>45656</v>
      </c>
      <c r="F56" s="446" t="s">
        <v>11</v>
      </c>
      <c r="G56" s="446" t="s">
        <v>11</v>
      </c>
      <c r="H56" s="446" t="s">
        <v>11</v>
      </c>
      <c r="I56" s="446">
        <f>C56+18</f>
        <v>45665</v>
      </c>
      <c r="J56" s="444">
        <f>C56+7</f>
        <v>45654</v>
      </c>
      <c r="K56" s="446" t="s">
        <v>11</v>
      </c>
      <c r="L56" s="446" t="s">
        <v>11</v>
      </c>
      <c r="M56" s="446" t="s">
        <v>11</v>
      </c>
      <c r="N56" s="446" t="s">
        <v>11</v>
      </c>
      <c r="O56" s="446">
        <f>C56+12</f>
        <v>45659</v>
      </c>
      <c r="P56" s="447">
        <v>0.16666666666666666</v>
      </c>
      <c r="Q56" s="446">
        <f t="shared" si="0"/>
        <v>45646</v>
      </c>
      <c r="R56" s="449" t="s">
        <v>18</v>
      </c>
      <c r="S56" s="61"/>
      <c r="T56" s="61"/>
      <c r="U56" s="61"/>
      <c r="V56" s="61"/>
      <c r="W56" s="61"/>
      <c r="X56" s="61"/>
      <c r="Y56" s="61"/>
      <c r="Z56" s="61"/>
      <c r="AA56" s="61"/>
      <c r="AB56" s="292"/>
      <c r="AC56" s="292"/>
      <c r="AD56" s="292"/>
      <c r="AE56" s="292"/>
      <c r="AF56" s="292"/>
      <c r="AG56" s="292"/>
    </row>
    <row r="57" spans="1:37" s="275" customFormat="1" ht="13.5" customHeight="1">
      <c r="A57" s="448" t="str">
        <f>'SINOTRANS ( ORIMAS)'!A14</f>
        <v>HONG AN</v>
      </c>
      <c r="B57" s="606" t="str">
        <f>'SINOTRANS ( ORIMAS)'!B14</f>
        <v>2432N</v>
      </c>
      <c r="C57" s="445">
        <f>C56</f>
        <v>45647</v>
      </c>
      <c r="D57" s="444">
        <f>C57+9</f>
        <v>45656</v>
      </c>
      <c r="E57" s="444">
        <f>C57+10</f>
        <v>45657</v>
      </c>
      <c r="F57" s="446" t="s">
        <v>11</v>
      </c>
      <c r="G57" s="446" t="s">
        <v>11</v>
      </c>
      <c r="H57" s="446" t="s">
        <v>11</v>
      </c>
      <c r="I57" s="446" t="s">
        <v>11</v>
      </c>
      <c r="J57" s="446" t="s">
        <v>11</v>
      </c>
      <c r="K57" s="446" t="s">
        <v>11</v>
      </c>
      <c r="L57" s="446" t="s">
        <v>11</v>
      </c>
      <c r="M57" s="446" t="s">
        <v>11</v>
      </c>
      <c r="N57" s="446" t="s">
        <v>11</v>
      </c>
      <c r="O57" s="446" t="s">
        <v>11</v>
      </c>
      <c r="P57" s="447">
        <v>0.95833333333333337</v>
      </c>
      <c r="Q57" s="446">
        <f>C57-2</f>
        <v>45645</v>
      </c>
      <c r="R57" s="449" t="s">
        <v>330</v>
      </c>
      <c r="S57" s="61"/>
      <c r="T57" s="61"/>
      <c r="U57" s="61"/>
      <c r="V57" s="61"/>
      <c r="W57" s="61"/>
      <c r="X57" s="61"/>
      <c r="Y57" s="61"/>
      <c r="Z57" s="61"/>
      <c r="AA57" s="61"/>
      <c r="AB57" s="291"/>
      <c r="AC57" s="291"/>
      <c r="AD57" s="291"/>
      <c r="AE57" s="291"/>
      <c r="AF57" s="291"/>
      <c r="AG57" s="291"/>
    </row>
    <row r="58" spans="1:37" s="275" customFormat="1" ht="13.5" customHeight="1">
      <c r="A58" s="448" t="str">
        <f>'ONE JSM'!A13</f>
        <v>GIALOVA</v>
      </c>
      <c r="B58" s="606" t="str">
        <f>'ONE JSM'!B13</f>
        <v xml:space="preserve"> 024N</v>
      </c>
      <c r="C58" s="445">
        <f>C56</f>
        <v>45647</v>
      </c>
      <c r="D58" s="446" t="s">
        <v>11</v>
      </c>
      <c r="E58" s="444">
        <f>C58+11</f>
        <v>45658</v>
      </c>
      <c r="F58" s="444">
        <f>C58+10</f>
        <v>45657</v>
      </c>
      <c r="G58" s="444">
        <f>C58+8</f>
        <v>45655</v>
      </c>
      <c r="H58" s="444">
        <f>C58+7</f>
        <v>45654</v>
      </c>
      <c r="I58" s="446" t="s">
        <v>11</v>
      </c>
      <c r="J58" s="446" t="s">
        <v>11</v>
      </c>
      <c r="K58" s="446" t="s">
        <v>11</v>
      </c>
      <c r="L58" s="444">
        <f>C58+9</f>
        <v>45656</v>
      </c>
      <c r="M58" s="446" t="s">
        <v>11</v>
      </c>
      <c r="N58" s="444">
        <f>C58+7</f>
        <v>45654</v>
      </c>
      <c r="O58" s="446" t="s">
        <v>11</v>
      </c>
      <c r="P58" s="447">
        <v>0.58333333333333337</v>
      </c>
      <c r="Q58" s="446">
        <f>C58-2</f>
        <v>45645</v>
      </c>
      <c r="R58" s="449" t="s">
        <v>195</v>
      </c>
      <c r="S58" s="61"/>
      <c r="T58" s="61"/>
      <c r="U58" s="61"/>
      <c r="V58" s="61"/>
      <c r="W58" s="61"/>
      <c r="X58" s="61"/>
      <c r="Y58" s="61"/>
      <c r="Z58" s="61"/>
      <c r="AA58" s="61"/>
      <c r="AB58" s="291"/>
      <c r="AC58" s="291"/>
      <c r="AD58" s="291"/>
      <c r="AE58" s="291"/>
      <c r="AF58" s="291"/>
      <c r="AG58" s="291"/>
    </row>
    <row r="59" spans="1:37" s="275" customFormat="1" ht="13.5" customHeight="1">
      <c r="A59" s="448" t="str">
        <f>KMTC!A14</f>
        <v>SITC KANTO</v>
      </c>
      <c r="B59" s="606" t="str">
        <f>KMTC!B14</f>
        <v>2427N</v>
      </c>
      <c r="C59" s="445">
        <f>C58+1</f>
        <v>45648</v>
      </c>
      <c r="D59" s="446" t="s">
        <v>11</v>
      </c>
      <c r="E59" s="446" t="s">
        <v>11</v>
      </c>
      <c r="F59" s="444">
        <f>C59+7</f>
        <v>45655</v>
      </c>
      <c r="G59" s="444">
        <f>C59+10</f>
        <v>45658</v>
      </c>
      <c r="H59" s="444">
        <f>C59+9</f>
        <v>45657</v>
      </c>
      <c r="I59" s="446" t="s">
        <v>11</v>
      </c>
      <c r="J59" s="446" t="s">
        <v>11</v>
      </c>
      <c r="K59" s="446" t="s">
        <v>11</v>
      </c>
      <c r="L59" s="446" t="s">
        <v>11</v>
      </c>
      <c r="M59" s="446" t="s">
        <v>11</v>
      </c>
      <c r="N59" s="446" t="s">
        <v>11</v>
      </c>
      <c r="O59" s="446" t="s">
        <v>11</v>
      </c>
      <c r="P59" s="447">
        <v>4.1666666666666664E-2</v>
      </c>
      <c r="Q59" s="446">
        <f>C59-1</f>
        <v>45647</v>
      </c>
      <c r="R59" s="449" t="s">
        <v>16</v>
      </c>
      <c r="S59" s="61"/>
      <c r="T59" s="61"/>
      <c r="U59" s="61"/>
      <c r="V59" s="61"/>
      <c r="W59" s="61"/>
      <c r="X59" s="61"/>
      <c r="Y59" s="61"/>
      <c r="Z59" s="61"/>
      <c r="AA59" s="61"/>
      <c r="AB59" s="292"/>
      <c r="AC59" s="292"/>
      <c r="AD59" s="292"/>
      <c r="AE59" s="292"/>
      <c r="AF59" s="292"/>
      <c r="AG59" s="292"/>
    </row>
    <row r="60" spans="1:37" s="275" customFormat="1" ht="13.5" customHeight="1">
      <c r="A60" s="448" t="str">
        <f>IF(VLOOKUP(INDEX(WH!$B$9:$K$64,MATCH(C60,WH!$K$9:$K$64,0),1),WH!$B$9:$K$64,5,0)=GENERAL!P60,INDEX(WH!$B$9:$K$64,MATCH(C60,WH!$K$9:$K$64,0),1),INDEX(WH!$B$9:$K$64,MATCH(C60,WH!$K$9:$K$64,0)+1,1))</f>
        <v>WAN HAI 375</v>
      </c>
      <c r="B60" s="606" t="str">
        <f>CONCATENATE(IF(VLOOKUP(INDEX(WH!$B$9:$K$64,MATCH(C60,WH!$K$9:$K$64,0),1),WH!$B$9:$K$64,5,0)=GENERAL!P60,INDEX(WH!$B$9:$K$64,MATCH(C60,WH!$K$9:$K$64,0),2),INDEX(WH!$B$9:$K$64,MATCH(C60,WH!$K$9:$K$64,0)+1,2)),TEXT(IF(VLOOKUP(INDEX(WH!$B$9:$K$64,MATCH(C60,WH!$K$9:$K$64,0),1),WH!$B$9:$K$64,5,0)=GENERAL!P60,INDEX(WH!$B$9:$K$64,MATCH(C60,WH!$K$9:$K$64,0),3),INDEX(WH!$B$9:$K$64,MATCH(C60,WH!$K$9:$K$64,0)+1,3)),"00#"))</f>
        <v>N007</v>
      </c>
      <c r="C60" s="445">
        <f>C59</f>
        <v>45648</v>
      </c>
      <c r="D60" s="446" t="s">
        <v>11</v>
      </c>
      <c r="E60" s="446" t="s">
        <v>11</v>
      </c>
      <c r="F60" s="446" t="s">
        <v>11</v>
      </c>
      <c r="G60" s="444">
        <f>C60+8</f>
        <v>45656</v>
      </c>
      <c r="H60" s="444">
        <f>C60+8</f>
        <v>45656</v>
      </c>
      <c r="I60" s="446" t="s">
        <v>11</v>
      </c>
      <c r="J60" s="446" t="s">
        <v>11</v>
      </c>
      <c r="K60" s="446" t="s">
        <v>11</v>
      </c>
      <c r="L60" s="446" t="s">
        <v>11</v>
      </c>
      <c r="M60" s="446" t="s">
        <v>11</v>
      </c>
      <c r="N60" s="446" t="s">
        <v>11</v>
      </c>
      <c r="O60" s="446" t="s">
        <v>11</v>
      </c>
      <c r="P60" s="447">
        <v>0.75</v>
      </c>
      <c r="Q60" s="446">
        <f>C60-1</f>
        <v>45647</v>
      </c>
      <c r="R60" s="449" t="s">
        <v>18</v>
      </c>
      <c r="S60" s="61"/>
      <c r="T60" s="61"/>
      <c r="U60" s="61"/>
      <c r="V60" s="61"/>
      <c r="W60" s="61"/>
      <c r="X60" s="61"/>
      <c r="Y60" s="61"/>
      <c r="Z60" s="61"/>
      <c r="AA60" s="61"/>
      <c r="AB60" s="291"/>
      <c r="AC60" s="291"/>
      <c r="AD60" s="291"/>
      <c r="AE60" s="291"/>
      <c r="AF60" s="291"/>
      <c r="AG60" s="291"/>
    </row>
    <row r="61" spans="1:37" s="275" customFormat="1" ht="13.5" customHeight="1" thickBot="1">
      <c r="A61" s="531"/>
      <c r="B61" s="607"/>
      <c r="C61" s="523">
        <f>C59+1</f>
        <v>45649</v>
      </c>
      <c r="D61" s="524">
        <f>C61+7</f>
        <v>45656</v>
      </c>
      <c r="E61" s="524">
        <f>C61+8</f>
        <v>45657</v>
      </c>
      <c r="F61" s="525" t="s">
        <v>11</v>
      </c>
      <c r="G61" s="525" t="s">
        <v>11</v>
      </c>
      <c r="H61" s="525" t="s">
        <v>11</v>
      </c>
      <c r="I61" s="524">
        <f>C61+10</f>
        <v>45659</v>
      </c>
      <c r="J61" s="525" t="s">
        <v>11</v>
      </c>
      <c r="K61" s="525" t="s">
        <v>11</v>
      </c>
      <c r="L61" s="525" t="s">
        <v>11</v>
      </c>
      <c r="M61" s="525" t="s">
        <v>11</v>
      </c>
      <c r="N61" s="525" t="s">
        <v>11</v>
      </c>
      <c r="O61" s="525" t="s">
        <v>11</v>
      </c>
      <c r="P61" s="526">
        <v>0.99930555555555556</v>
      </c>
      <c r="Q61" s="525">
        <f>C61-2</f>
        <v>45647</v>
      </c>
      <c r="R61" s="527" t="s">
        <v>17</v>
      </c>
      <c r="S61" s="61"/>
      <c r="T61" s="61"/>
      <c r="U61" s="61"/>
      <c r="V61" s="61"/>
      <c r="W61" s="61"/>
      <c r="X61" s="61"/>
      <c r="Y61" s="61"/>
      <c r="Z61" s="61"/>
      <c r="AA61" s="61"/>
      <c r="AB61" s="291"/>
      <c r="AC61" s="291"/>
      <c r="AD61" s="291"/>
      <c r="AE61" s="291"/>
      <c r="AF61" s="291"/>
      <c r="AG61" s="291"/>
    </row>
    <row r="62" spans="1:37" s="639" customFormat="1" ht="13.5" customHeight="1">
      <c r="A62" s="448" t="str">
        <f>IF(VLOOKUP(INDEX(WH!$B$9:$K$64,MATCH(C62,WH!$K$9:$K$64,0),1),WH!$B$9:$K$64,10,0)=GENERAL!C62,INDEX(WH!$B$9:$K$64,MATCH(C62,WH!$K$9:$K$64,0),1),INDEX(WH!$B$9:$K$64,MATCH(C62,WH!$K$9:$K$64,0)+1,1))</f>
        <v>WAN HAI 293</v>
      </c>
      <c r="B62" s="606" t="str">
        <f>CONCATENATE(IF(VLOOKUP(INDEX(WH!$B$9:$K$64,MATCH(C62,WH!$K$9:$K$64,0),1),WH!$B$9:$K$64,10,0)=GENERAL!C62,INDEX(WH!$B$9:$K$64,MATCH(C62,WH!$K$9:$K$64,0),2),INDEX(WH!$B$9:$K$64,MATCH(C62,WH!$K$9:$K$64,0)+1,2)),TEXT(IF(VLOOKUP(INDEX(WH!$B$9:$K$64,MATCH(C62,WH!$K$9:$K$64,0),1),WH!$B$9:$K$64,5,0)=GENERAL!P62,INDEX(WH!$B$9:$K$64,MATCH(C62,WH!$K$9:$K$64,0),3),INDEX(WH!$B$9:$K$64,MATCH(C62,WH!$K$9:$K$64,0)+1,3)),"00#"))</f>
        <v>N067</v>
      </c>
      <c r="C62" s="445">
        <f>C48+7</f>
        <v>45649</v>
      </c>
      <c r="D62" s="446">
        <f>C62+8</f>
        <v>45657</v>
      </c>
      <c r="E62" s="446">
        <f>C62+14</f>
        <v>45663</v>
      </c>
      <c r="F62" s="446" t="s">
        <v>11</v>
      </c>
      <c r="G62" s="444">
        <f>C62+10</f>
        <v>45659</v>
      </c>
      <c r="H62" s="444">
        <f>C62+9</f>
        <v>45658</v>
      </c>
      <c r="I62" s="446" t="s">
        <v>11</v>
      </c>
      <c r="J62" s="446" t="s">
        <v>11</v>
      </c>
      <c r="K62" s="446" t="s">
        <v>11</v>
      </c>
      <c r="L62" s="446" t="s">
        <v>11</v>
      </c>
      <c r="M62" s="446" t="s">
        <v>11</v>
      </c>
      <c r="N62" s="446" t="s">
        <v>11</v>
      </c>
      <c r="O62" s="446" t="s">
        <v>11</v>
      </c>
      <c r="P62" s="447">
        <v>0.4993055555555555</v>
      </c>
      <c r="Q62" s="446">
        <f t="shared" ref="Q62:Q70" si="1">C62-1</f>
        <v>45648</v>
      </c>
      <c r="R62" s="449" t="s">
        <v>18</v>
      </c>
      <c r="S62" s="61"/>
      <c r="T62" s="61"/>
      <c r="U62" s="61"/>
      <c r="V62" s="61"/>
      <c r="W62" s="61"/>
      <c r="X62" s="61"/>
      <c r="Y62" s="61"/>
      <c r="Z62" s="61"/>
      <c r="AA62" s="61"/>
      <c r="AB62" s="638"/>
      <c r="AC62" s="638"/>
      <c r="AD62" s="638"/>
      <c r="AE62" s="638"/>
      <c r="AF62" s="638"/>
      <c r="AG62" s="638"/>
    </row>
    <row r="63" spans="1:37" s="532" customFormat="1" ht="13.5" customHeight="1">
      <c r="A63" s="715" t="str">
        <f>CNC!A15</f>
        <v>KUO LIN</v>
      </c>
      <c r="B63" s="716" t="str">
        <f>CNC!B15</f>
        <v>3CGG2N1NC</v>
      </c>
      <c r="C63" s="717">
        <f>C62+2</f>
        <v>45651</v>
      </c>
      <c r="D63" s="718"/>
      <c r="E63" s="619">
        <f>C63+9</f>
        <v>45660</v>
      </c>
      <c r="F63" s="619">
        <f>C63+8</f>
        <v>45659</v>
      </c>
      <c r="G63" s="619">
        <f>C63+7</f>
        <v>45658</v>
      </c>
      <c r="H63" s="619">
        <f>C63+6</f>
        <v>45657</v>
      </c>
      <c r="I63" s="643" t="s">
        <v>11</v>
      </c>
      <c r="J63" s="643" t="s">
        <v>11</v>
      </c>
      <c r="K63" s="643" t="s">
        <v>11</v>
      </c>
      <c r="L63" s="643" t="s">
        <v>11</v>
      </c>
      <c r="M63" s="643" t="s">
        <v>11</v>
      </c>
      <c r="N63" s="643" t="s">
        <v>11</v>
      </c>
      <c r="O63" s="643" t="s">
        <v>11</v>
      </c>
      <c r="P63" s="644">
        <v>0.66666666666666663</v>
      </c>
      <c r="Q63" s="719">
        <f>C63-1</f>
        <v>45650</v>
      </c>
      <c r="R63" s="720" t="s">
        <v>267</v>
      </c>
      <c r="S63" s="61"/>
      <c r="T63" s="61"/>
      <c r="U63" s="61"/>
      <c r="V63" s="61"/>
      <c r="W63" s="61"/>
      <c r="X63" s="61"/>
      <c r="Y63" s="61"/>
      <c r="Z63" s="61"/>
      <c r="AA63" s="61"/>
      <c r="AB63" s="529"/>
      <c r="AC63" s="529"/>
      <c r="AD63" s="529"/>
      <c r="AE63" s="529"/>
      <c r="AF63" s="529"/>
      <c r="AG63" s="529"/>
    </row>
    <row r="64" spans="1:37" s="275" customFormat="1" ht="13.5" customHeight="1">
      <c r="A64" s="448" t="str">
        <f>EVR!A13</f>
        <v xml:space="preserve">EVER CONNECT </v>
      </c>
      <c r="B64" s="606" t="str">
        <f>EVR!B13</f>
        <v>1668-047N</v>
      </c>
      <c r="C64" s="445">
        <f>C62+2</f>
        <v>45651</v>
      </c>
      <c r="D64" s="446" t="s">
        <v>11</v>
      </c>
      <c r="E64" s="446" t="s">
        <v>11</v>
      </c>
      <c r="F64" s="444">
        <f>C64+11</f>
        <v>45662</v>
      </c>
      <c r="G64" s="444">
        <f>C64+9</f>
        <v>45660</v>
      </c>
      <c r="H64" s="444">
        <f>C64+8</f>
        <v>45659</v>
      </c>
      <c r="I64" s="446" t="s">
        <v>11</v>
      </c>
      <c r="J64" s="446" t="s">
        <v>11</v>
      </c>
      <c r="K64" s="446" t="s">
        <v>11</v>
      </c>
      <c r="L64" s="444">
        <f>C64+10</f>
        <v>45661</v>
      </c>
      <c r="M64" s="446" t="s">
        <v>11</v>
      </c>
      <c r="N64" s="446" t="s">
        <v>11</v>
      </c>
      <c r="O64" s="444">
        <f>C64+10</f>
        <v>45661</v>
      </c>
      <c r="P64" s="447">
        <v>0.70833333333333337</v>
      </c>
      <c r="Q64" s="446">
        <f t="shared" si="1"/>
        <v>45650</v>
      </c>
      <c r="R64" s="449" t="s">
        <v>141</v>
      </c>
      <c r="S64" s="61"/>
      <c r="T64" s="61"/>
      <c r="U64" s="61"/>
      <c r="V64" s="61"/>
      <c r="W64" s="61"/>
      <c r="X64" s="61"/>
      <c r="Y64" s="61"/>
      <c r="Z64" s="61"/>
      <c r="AA64" s="61"/>
      <c r="AB64" s="292"/>
      <c r="AC64" s="292"/>
      <c r="AD64" s="292"/>
      <c r="AE64" s="292"/>
      <c r="AF64" s="292"/>
      <c r="AG64" s="292"/>
    </row>
    <row r="65" spans="1:37" s="259" customFormat="1" ht="13.5" customHeight="1">
      <c r="A65" s="448" t="str">
        <f>EVR!A30</f>
        <v>UNI-PREMIER</v>
      </c>
      <c r="B65" s="606" t="str">
        <f>EVR!B30</f>
        <v xml:space="preserve"> 0298-422N</v>
      </c>
      <c r="C65" s="445">
        <f>C64</f>
        <v>45651</v>
      </c>
      <c r="D65" s="444">
        <f>C65+8</f>
        <v>45659</v>
      </c>
      <c r="E65" s="444">
        <f>C65+8</f>
        <v>45659</v>
      </c>
      <c r="F65" s="444"/>
      <c r="G65" s="444"/>
      <c r="H65" s="444"/>
      <c r="I65" s="446"/>
      <c r="J65" s="444">
        <f>C65+11</f>
        <v>45662</v>
      </c>
      <c r="K65" s="446"/>
      <c r="L65" s="444"/>
      <c r="M65" s="446"/>
      <c r="N65" s="446"/>
      <c r="O65" s="444"/>
      <c r="P65" s="447">
        <v>0.125</v>
      </c>
      <c r="Q65" s="446">
        <f>C65</f>
        <v>45651</v>
      </c>
      <c r="R65" s="449" t="s">
        <v>141</v>
      </c>
      <c r="S65" s="61"/>
      <c r="T65" s="61"/>
      <c r="U65" s="61"/>
      <c r="V65" s="61"/>
      <c r="W65" s="61"/>
      <c r="X65" s="61"/>
      <c r="Y65" s="61"/>
      <c r="Z65" s="61"/>
      <c r="AA65" s="61"/>
      <c r="AB65" s="291"/>
      <c r="AC65" s="291"/>
      <c r="AD65" s="291"/>
      <c r="AE65" s="291"/>
      <c r="AF65" s="291"/>
      <c r="AG65" s="291"/>
    </row>
    <row r="66" spans="1:37" s="259" customFormat="1" ht="13.5" customHeight="1">
      <c r="A66" s="749" t="s">
        <v>430</v>
      </c>
      <c r="B66" s="750" t="s">
        <v>467</v>
      </c>
      <c r="C66" s="751">
        <f>C64</f>
        <v>45651</v>
      </c>
      <c r="D66" s="752" t="s">
        <v>11</v>
      </c>
      <c r="E66" s="752" t="s">
        <v>11</v>
      </c>
      <c r="F66" s="752" t="s">
        <v>11</v>
      </c>
      <c r="G66" s="752" t="s">
        <v>11</v>
      </c>
      <c r="H66" s="752" t="s">
        <v>11</v>
      </c>
      <c r="I66" s="752" t="s">
        <v>11</v>
      </c>
      <c r="J66" s="752" t="s">
        <v>11</v>
      </c>
      <c r="K66" s="752">
        <f>C66+15</f>
        <v>45666</v>
      </c>
      <c r="L66" s="752" t="s">
        <v>11</v>
      </c>
      <c r="M66" s="752">
        <f>C66+15</f>
        <v>45666</v>
      </c>
      <c r="N66" s="752" t="s">
        <v>11</v>
      </c>
      <c r="O66" s="752" t="s">
        <v>11</v>
      </c>
      <c r="P66" s="753">
        <v>0.83333333333333337</v>
      </c>
      <c r="Q66" s="752">
        <f t="shared" si="1"/>
        <v>45650</v>
      </c>
      <c r="R66" s="754" t="s">
        <v>16</v>
      </c>
      <c r="S66" s="61"/>
      <c r="T66" s="61"/>
      <c r="U66" s="61"/>
      <c r="V66" s="61"/>
      <c r="W66" s="61"/>
      <c r="X66" s="61"/>
      <c r="Y66" s="61"/>
      <c r="Z66" s="61"/>
      <c r="AA66" s="61"/>
      <c r="AB66" s="292"/>
      <c r="AC66" s="292"/>
      <c r="AD66" s="292"/>
      <c r="AE66" s="292"/>
      <c r="AF66" s="292"/>
      <c r="AG66" s="292"/>
      <c r="AH66" s="292"/>
      <c r="AI66" s="292"/>
      <c r="AJ66" s="292"/>
    </row>
    <row r="67" spans="1:37" s="639" customFormat="1" ht="13.5" customHeight="1">
      <c r="A67" s="448" t="str">
        <f>'ONE JV2'!A13</f>
        <v>CALLAO BRIDGE</v>
      </c>
      <c r="B67" s="606" t="str">
        <f>'ONE JV2'!B13</f>
        <v xml:space="preserve"> 264N</v>
      </c>
      <c r="C67" s="445">
        <f>C66</f>
        <v>45651</v>
      </c>
      <c r="D67" s="444">
        <f>C67+7</f>
        <v>45658</v>
      </c>
      <c r="E67" s="444">
        <f>C67+8</f>
        <v>45659</v>
      </c>
      <c r="F67" s="444">
        <f>C67+9</f>
        <v>45660</v>
      </c>
      <c r="G67" s="446" t="s">
        <v>11</v>
      </c>
      <c r="H67" s="446" t="s">
        <v>11</v>
      </c>
      <c r="I67" s="446" t="s">
        <v>11</v>
      </c>
      <c r="J67" s="446" t="s">
        <v>11</v>
      </c>
      <c r="K67" s="446" t="s">
        <v>11</v>
      </c>
      <c r="L67" s="446" t="s">
        <v>11</v>
      </c>
      <c r="M67" s="446" t="s">
        <v>11</v>
      </c>
      <c r="N67" s="446" t="s">
        <v>11</v>
      </c>
      <c r="O67" s="444">
        <f>C67+9</f>
        <v>45660</v>
      </c>
      <c r="P67" s="447">
        <v>0.375</v>
      </c>
      <c r="Q67" s="446">
        <f>C67</f>
        <v>45651</v>
      </c>
      <c r="R67" s="449" t="s">
        <v>195</v>
      </c>
      <c r="S67" s="633"/>
      <c r="T67" s="633"/>
      <c r="U67" s="633"/>
      <c r="V67" s="633"/>
      <c r="W67" s="633"/>
      <c r="X67" s="633"/>
      <c r="Y67" s="633"/>
      <c r="Z67" s="633"/>
      <c r="AA67" s="633"/>
      <c r="AB67" s="634"/>
      <c r="AC67" s="634"/>
      <c r="AD67" s="634"/>
      <c r="AE67" s="634"/>
      <c r="AF67" s="634"/>
      <c r="AG67" s="634"/>
    </row>
    <row r="68" spans="1:37" s="275" customFormat="1" ht="14.25" customHeight="1">
      <c r="A68" s="448" t="str">
        <f>'ONE JT1'!A13</f>
        <v>ACX PEARL</v>
      </c>
      <c r="B68" s="606" t="str">
        <f>'ONE JT1'!B13</f>
        <v xml:space="preserve"> 266N</v>
      </c>
      <c r="C68" s="445">
        <f>C54+7</f>
        <v>45652</v>
      </c>
      <c r="D68" s="446" t="s">
        <v>11</v>
      </c>
      <c r="E68" s="446" t="s">
        <v>11</v>
      </c>
      <c r="F68" s="446" t="s">
        <v>11</v>
      </c>
      <c r="G68" s="444">
        <f>C68+9</f>
        <v>45661</v>
      </c>
      <c r="H68" s="444">
        <f>C68+8</f>
        <v>45660</v>
      </c>
      <c r="I68" s="446" t="s">
        <v>11</v>
      </c>
      <c r="J68" s="446" t="s">
        <v>11</v>
      </c>
      <c r="K68" s="446" t="s">
        <v>11</v>
      </c>
      <c r="L68" s="444">
        <f>C68+6</f>
        <v>45658</v>
      </c>
      <c r="M68" s="446" t="s">
        <v>11</v>
      </c>
      <c r="N68" s="446" t="s">
        <v>11</v>
      </c>
      <c r="O68" s="446" t="s">
        <v>11</v>
      </c>
      <c r="P68" s="447">
        <v>0.91666666666666663</v>
      </c>
      <c r="Q68" s="446">
        <f>C68-2</f>
        <v>45650</v>
      </c>
      <c r="R68" s="449" t="s">
        <v>195</v>
      </c>
      <c r="S68" s="633"/>
      <c r="T68" s="633"/>
      <c r="U68" s="633"/>
      <c r="V68" s="633"/>
      <c r="W68" s="633"/>
      <c r="X68" s="633"/>
      <c r="Y68" s="633"/>
      <c r="Z68" s="633"/>
      <c r="AA68" s="633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</row>
    <row r="69" spans="1:37" s="275" customFormat="1" ht="15" customHeight="1">
      <c r="A69" s="448" t="str">
        <f>SITC!A32</f>
        <v>SITC HAODE</v>
      </c>
      <c r="B69" s="606" t="str">
        <f>SITC!B32</f>
        <v>2501N</v>
      </c>
      <c r="C69" s="445">
        <f>C55+7</f>
        <v>45653</v>
      </c>
      <c r="D69" s="444">
        <f>C69+10</f>
        <v>45663</v>
      </c>
      <c r="E69" s="444">
        <f>C69+11</f>
        <v>45664</v>
      </c>
      <c r="F69" s="446" t="s">
        <v>11</v>
      </c>
      <c r="G69" s="446" t="s">
        <v>11</v>
      </c>
      <c r="H69" s="446" t="s">
        <v>11</v>
      </c>
      <c r="I69" s="446" t="s">
        <v>11</v>
      </c>
      <c r="J69" s="446" t="s">
        <v>11</v>
      </c>
      <c r="K69" s="446" t="s">
        <v>11</v>
      </c>
      <c r="L69" s="446" t="s">
        <v>11</v>
      </c>
      <c r="M69" s="446" t="s">
        <v>11</v>
      </c>
      <c r="N69" s="446" t="s">
        <v>11</v>
      </c>
      <c r="O69" s="446" t="s">
        <v>11</v>
      </c>
      <c r="P69" s="447">
        <v>0.70833333333333337</v>
      </c>
      <c r="Q69" s="446">
        <f t="shared" si="1"/>
        <v>45652</v>
      </c>
      <c r="R69" s="449" t="s">
        <v>234</v>
      </c>
      <c r="S69" s="633"/>
      <c r="T69" s="633"/>
      <c r="U69" s="633"/>
      <c r="V69" s="633"/>
      <c r="W69" s="633"/>
      <c r="X69" s="633"/>
      <c r="Y69" s="633"/>
      <c r="Z69" s="633"/>
      <c r="AA69" s="633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</row>
    <row r="70" spans="1:37" s="275" customFormat="1" ht="13.5" customHeight="1">
      <c r="A70" s="448" t="str">
        <f>IF(VLOOKUP(INDEX(WH!$B$9:$K$64,MATCH(C70,WH!$K$9:$K$64,0),1),WH!$B$9:$K$64,5,0)=GENERAL!P70,INDEX(WH!$B$9:$K$64,MATCH(C70,WH!$K$9:$K$64,0),1),INDEX(WH!$B$9:$K$64,MATCH(C70,WH!$K$9:$K$64,0)+1,1))</f>
        <v>WAN HAI 288</v>
      </c>
      <c r="B70" s="606" t="str">
        <f>CONCATENATE(IF(VLOOKUP(INDEX(WH!$B$9:$K$64,MATCH(C70,WH!$K$9:$K$64,0),1),WH!$B$9:$K$64,5,0)=GENERAL!P70,INDEX(WH!$B$9:$K$64,MATCH(C70,WH!$K$9:$K$64,0),2),INDEX(WH!$B$9:$K$64,MATCH(C70,WH!$K$9:$K$64,0)+1,2)),TEXT(IF(VLOOKUP(INDEX(WH!$B$9:$K$64,MATCH(C70,WH!$K$9:$K$64,0),1),WH!$B$9:$K$64,5,0)=GENERAL!P70,INDEX(WH!$B$9:$K$64,MATCH(C70,WH!$K$9:$K$64,0),3),INDEX(WH!$B$9:$K$64,MATCH(C70,WH!$K$9:$K$64,0)+1,3)),"00#"))</f>
        <v>N083</v>
      </c>
      <c r="C70" s="445">
        <f>C69+1</f>
        <v>45654</v>
      </c>
      <c r="D70" s="444">
        <f>C70+10</f>
        <v>45664</v>
      </c>
      <c r="E70" s="444">
        <f>C70+9</f>
        <v>45663</v>
      </c>
      <c r="F70" s="446" t="s">
        <v>11</v>
      </c>
      <c r="G70" s="446" t="s">
        <v>11</v>
      </c>
      <c r="H70" s="446" t="s">
        <v>11</v>
      </c>
      <c r="I70" s="446">
        <f>C70+18</f>
        <v>45672</v>
      </c>
      <c r="J70" s="444">
        <f>C70+7</f>
        <v>45661</v>
      </c>
      <c r="K70" s="446" t="s">
        <v>11</v>
      </c>
      <c r="L70" s="446" t="s">
        <v>11</v>
      </c>
      <c r="M70" s="446" t="s">
        <v>11</v>
      </c>
      <c r="N70" s="446" t="s">
        <v>11</v>
      </c>
      <c r="O70" s="446">
        <f>C70+12</f>
        <v>45666</v>
      </c>
      <c r="P70" s="447">
        <v>0.16666666666666666</v>
      </c>
      <c r="Q70" s="446">
        <f t="shared" si="1"/>
        <v>45653</v>
      </c>
      <c r="R70" s="449" t="s">
        <v>18</v>
      </c>
      <c r="S70" s="61"/>
      <c r="T70" s="61"/>
      <c r="U70" s="61"/>
      <c r="V70" s="61"/>
      <c r="W70" s="61"/>
      <c r="X70" s="61"/>
      <c r="Y70" s="61"/>
      <c r="Z70" s="61"/>
      <c r="AA70" s="6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</row>
    <row r="71" spans="1:37" s="275" customFormat="1" ht="13.5" customHeight="1">
      <c r="A71" s="448" t="str">
        <f>'SINOTRANS ( ORIMAS)'!A15</f>
        <v>SITC HEBEI</v>
      </c>
      <c r="B71" s="606" t="str">
        <f>'SINOTRANS ( ORIMAS)'!B15</f>
        <v>2433N</v>
      </c>
      <c r="C71" s="445">
        <f>C70</f>
        <v>45654</v>
      </c>
      <c r="D71" s="444">
        <f>C71+9</f>
        <v>45663</v>
      </c>
      <c r="E71" s="444">
        <f>C71+10</f>
        <v>45664</v>
      </c>
      <c r="F71" s="446" t="s">
        <v>11</v>
      </c>
      <c r="G71" s="446" t="s">
        <v>11</v>
      </c>
      <c r="H71" s="446" t="s">
        <v>11</v>
      </c>
      <c r="I71" s="446" t="s">
        <v>11</v>
      </c>
      <c r="J71" s="446" t="s">
        <v>11</v>
      </c>
      <c r="K71" s="446" t="s">
        <v>11</v>
      </c>
      <c r="L71" s="446" t="s">
        <v>11</v>
      </c>
      <c r="M71" s="446" t="s">
        <v>11</v>
      </c>
      <c r="N71" s="446" t="s">
        <v>11</v>
      </c>
      <c r="O71" s="446" t="s">
        <v>11</v>
      </c>
      <c r="P71" s="447">
        <v>0.95833333333333337</v>
      </c>
      <c r="Q71" s="446">
        <f>C71-2</f>
        <v>45652</v>
      </c>
      <c r="R71" s="449" t="s">
        <v>330</v>
      </c>
      <c r="S71" s="61"/>
      <c r="T71" s="61"/>
      <c r="U71" s="61"/>
      <c r="V71" s="61"/>
      <c r="W71" s="61"/>
      <c r="X71" s="61"/>
      <c r="Y71" s="61"/>
      <c r="Z71" s="61"/>
      <c r="AA71" s="61"/>
      <c r="AB71" s="292"/>
      <c r="AC71" s="292"/>
      <c r="AD71" s="292"/>
      <c r="AE71" s="292"/>
      <c r="AF71" s="292"/>
      <c r="AG71" s="292"/>
      <c r="AH71" s="292"/>
      <c r="AI71" s="292"/>
      <c r="AJ71" s="292"/>
      <c r="AK71" s="292"/>
    </row>
    <row r="72" spans="1:37" s="275" customFormat="1" ht="13.5" customHeight="1">
      <c r="A72" s="448" t="str">
        <f>'ONE JSM'!A14</f>
        <v>BACH</v>
      </c>
      <c r="B72" s="606" t="str">
        <f>'ONE JSM'!B14</f>
        <v xml:space="preserve"> 004N</v>
      </c>
      <c r="C72" s="445">
        <f>C70</f>
        <v>45654</v>
      </c>
      <c r="D72" s="446" t="s">
        <v>11</v>
      </c>
      <c r="E72" s="444">
        <f>C72+11</f>
        <v>45665</v>
      </c>
      <c r="F72" s="444">
        <f>C72+10</f>
        <v>45664</v>
      </c>
      <c r="G72" s="444">
        <f>C72+8</f>
        <v>45662</v>
      </c>
      <c r="H72" s="444">
        <f>C72+7</f>
        <v>45661</v>
      </c>
      <c r="I72" s="446" t="s">
        <v>11</v>
      </c>
      <c r="J72" s="446" t="s">
        <v>11</v>
      </c>
      <c r="K72" s="446" t="s">
        <v>11</v>
      </c>
      <c r="L72" s="444">
        <f>C72+9</f>
        <v>45663</v>
      </c>
      <c r="M72" s="446" t="s">
        <v>11</v>
      </c>
      <c r="N72" s="444">
        <f>C72+7</f>
        <v>45661</v>
      </c>
      <c r="O72" s="446" t="s">
        <v>11</v>
      </c>
      <c r="P72" s="447">
        <v>0.58333333333333337</v>
      </c>
      <c r="Q72" s="446">
        <f>C72-2</f>
        <v>45652</v>
      </c>
      <c r="R72" s="449" t="s">
        <v>195</v>
      </c>
      <c r="S72" s="61"/>
      <c r="T72" s="61"/>
      <c r="U72" s="61"/>
      <c r="V72" s="61"/>
      <c r="W72" s="61"/>
      <c r="X72" s="61"/>
      <c r="Y72" s="61"/>
      <c r="Z72" s="61"/>
      <c r="AA72" s="61"/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</row>
    <row r="73" spans="1:37" s="275" customFormat="1" ht="13.5" customHeight="1">
      <c r="A73" s="448" t="e">
        <f>KMTC!#REF!</f>
        <v>#REF!</v>
      </c>
      <c r="B73" s="606" t="e">
        <f>KMTC!#REF!</f>
        <v>#REF!</v>
      </c>
      <c r="C73" s="445">
        <f>C72+1</f>
        <v>45655</v>
      </c>
      <c r="D73" s="446" t="s">
        <v>11</v>
      </c>
      <c r="E73" s="446" t="s">
        <v>11</v>
      </c>
      <c r="F73" s="444">
        <f>C73+7</f>
        <v>45662</v>
      </c>
      <c r="G73" s="444">
        <f>C73+10</f>
        <v>45665</v>
      </c>
      <c r="H73" s="444">
        <f>C73+9</f>
        <v>45664</v>
      </c>
      <c r="I73" s="446" t="s">
        <v>11</v>
      </c>
      <c r="J73" s="446" t="s">
        <v>11</v>
      </c>
      <c r="K73" s="446" t="s">
        <v>11</v>
      </c>
      <c r="L73" s="446" t="s">
        <v>11</v>
      </c>
      <c r="M73" s="446" t="s">
        <v>11</v>
      </c>
      <c r="N73" s="446" t="s">
        <v>11</v>
      </c>
      <c r="O73" s="446" t="s">
        <v>11</v>
      </c>
      <c r="P73" s="447">
        <v>4.1666666666666664E-2</v>
      </c>
      <c r="Q73" s="446">
        <f>C73-1</f>
        <v>45654</v>
      </c>
      <c r="R73" s="449" t="s">
        <v>16</v>
      </c>
      <c r="S73" s="61"/>
      <c r="T73" s="61"/>
      <c r="U73" s="61"/>
      <c r="V73" s="61"/>
      <c r="W73" s="61"/>
      <c r="X73" s="61"/>
      <c r="Y73" s="61"/>
      <c r="Z73" s="61"/>
      <c r="AA73" s="61"/>
      <c r="AB73" s="291"/>
      <c r="AC73" s="291"/>
      <c r="AD73" s="291"/>
      <c r="AE73" s="291"/>
      <c r="AF73" s="291"/>
      <c r="AG73" s="291"/>
      <c r="AH73" s="291"/>
      <c r="AI73" s="291"/>
      <c r="AJ73" s="291"/>
      <c r="AK73" s="291"/>
    </row>
    <row r="74" spans="1:37" s="275" customFormat="1" ht="13.5" customHeight="1">
      <c r="A74" s="448" t="str">
        <f>IF(VLOOKUP(INDEX(WH!$B$9:$K$64,MATCH(C74,WH!$K$9:$K$64,0),1),WH!$B$9:$K$64,5,0)=GENERAL!P74,INDEX(WH!$B$9:$K$64,MATCH(C74,WH!$K$9:$K$64,0),1),INDEX(WH!$B$9:$K$64,MATCH(C74,WH!$K$9:$K$64,0)+1,1))</f>
        <v>INTERASIA ADVANCE</v>
      </c>
      <c r="B74" s="606" t="str">
        <f>CONCATENATE(IF(VLOOKUP(INDEX(WH!$B$9:$K$64,MATCH(C74,WH!$K$9:$K$64,0),1),WH!$B$9:$K$64,5,0)=GENERAL!P74,INDEX(WH!$B$9:$K$64,MATCH(C74,WH!$K$9:$K$64,0),2),INDEX(WH!$B$9:$K$64,MATCH(C74,WH!$K$9:$K$64,0)+1,2)),TEXT(IF(VLOOKUP(INDEX(WH!$B$9:$K$64,MATCH(C74,WH!$K$9:$K$64,0),1),WH!$B$9:$K$64,5,0)=GENERAL!P74,INDEX(WH!$B$9:$K$64,MATCH(C74,WH!$K$9:$K$64,0),3),INDEX(WH!$B$9:$K$64,MATCH(C74,WH!$K$9:$K$64,0)+1,3)),"00#"))</f>
        <v>N302</v>
      </c>
      <c r="C74" s="445">
        <f>C73</f>
        <v>45655</v>
      </c>
      <c r="D74" s="446" t="s">
        <v>11</v>
      </c>
      <c r="E74" s="446" t="s">
        <v>11</v>
      </c>
      <c r="F74" s="446" t="s">
        <v>11</v>
      </c>
      <c r="G74" s="444">
        <f>C74+8</f>
        <v>45663</v>
      </c>
      <c r="H74" s="444">
        <f>C74+8</f>
        <v>45663</v>
      </c>
      <c r="I74" s="446" t="s">
        <v>11</v>
      </c>
      <c r="J74" s="446" t="s">
        <v>11</v>
      </c>
      <c r="K74" s="446" t="s">
        <v>11</v>
      </c>
      <c r="L74" s="446" t="s">
        <v>11</v>
      </c>
      <c r="M74" s="446" t="s">
        <v>11</v>
      </c>
      <c r="N74" s="446" t="s">
        <v>11</v>
      </c>
      <c r="O74" s="446" t="s">
        <v>11</v>
      </c>
      <c r="P74" s="447">
        <v>0.75</v>
      </c>
      <c r="Q74" s="446">
        <f>C74-1</f>
        <v>45654</v>
      </c>
      <c r="R74" s="449" t="s">
        <v>18</v>
      </c>
      <c r="S74" s="61"/>
      <c r="T74" s="61"/>
      <c r="U74" s="61"/>
      <c r="V74" s="61"/>
      <c r="W74" s="61"/>
      <c r="X74" s="61"/>
      <c r="Y74" s="61"/>
      <c r="Z74" s="61"/>
      <c r="AA74" s="61"/>
      <c r="AB74" s="292"/>
      <c r="AC74" s="292"/>
      <c r="AD74" s="292"/>
      <c r="AE74" s="292"/>
      <c r="AF74" s="292"/>
      <c r="AG74" s="292"/>
      <c r="AH74" s="292"/>
      <c r="AI74" s="292"/>
      <c r="AJ74" s="292"/>
      <c r="AK74" s="292"/>
    </row>
    <row r="75" spans="1:37" s="275" customFormat="1" ht="13.5" customHeight="1" thickBot="1">
      <c r="A75" s="522"/>
      <c r="B75" s="607"/>
      <c r="C75" s="523">
        <f>C73+1</f>
        <v>45656</v>
      </c>
      <c r="D75" s="524">
        <f>C75+7</f>
        <v>45663</v>
      </c>
      <c r="E75" s="524">
        <f>C75+8</f>
        <v>45664</v>
      </c>
      <c r="F75" s="525" t="s">
        <v>11</v>
      </c>
      <c r="G75" s="525" t="s">
        <v>11</v>
      </c>
      <c r="H75" s="525" t="s">
        <v>11</v>
      </c>
      <c r="I75" s="524">
        <f>C75+10</f>
        <v>45666</v>
      </c>
      <c r="J75" s="525" t="s">
        <v>11</v>
      </c>
      <c r="K75" s="525" t="s">
        <v>11</v>
      </c>
      <c r="L75" s="525" t="s">
        <v>11</v>
      </c>
      <c r="M75" s="525" t="s">
        <v>11</v>
      </c>
      <c r="N75" s="525" t="s">
        <v>11</v>
      </c>
      <c r="O75" s="525" t="s">
        <v>11</v>
      </c>
      <c r="P75" s="526">
        <v>0.99930555555555556</v>
      </c>
      <c r="Q75" s="525">
        <f>C75-2</f>
        <v>45654</v>
      </c>
      <c r="R75" s="527" t="s">
        <v>17</v>
      </c>
      <c r="S75" s="61"/>
      <c r="T75" s="61"/>
      <c r="U75" s="61"/>
      <c r="V75" s="61"/>
      <c r="W75" s="61"/>
      <c r="X75" s="61"/>
      <c r="Y75" s="61"/>
      <c r="Z75" s="61"/>
      <c r="AA75" s="61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</row>
    <row r="76" spans="1:37" s="275" customFormat="1" ht="13.5" customHeight="1">
      <c r="A76" s="448" t="str">
        <f>IF(VLOOKUP(INDEX(WH!$B$9:$K$64,MATCH(C76,WH!$K$9:$K$64,0),1),WH!$B$9:$K$64,10,0)=GENERAL!C76,INDEX(WH!$B$9:$K$64,MATCH(C76,WH!$K$9:$K$64,0),1),INDEX(WH!$B$9:$K$64,MATCH(C76,WH!$K$9:$K$64,0)+1,1))</f>
        <v>WAN HAI 291</v>
      </c>
      <c r="B76" s="606" t="str">
        <f>CONCATENATE(IF(VLOOKUP(INDEX(WH!$B$9:$K$64,MATCH(C76,WH!$K$9:$K$64,0),1),WH!$B$9:$K$64,10,0)=GENERAL!C76,INDEX(WH!$B$9:$K$64,MATCH(C76,WH!$K$9:$K$64,0),2),INDEX(WH!$B$9:$K$64,MATCH(C76,WH!$K$9:$K$64,0)+1,2)),TEXT(IF(VLOOKUP(INDEX(WH!$B$9:$K$64,MATCH(C76,WH!$K$9:$K$64,0),1),WH!$B$9:$K$64,5,0)=GENERAL!P76,INDEX(WH!$B$9:$K$64,MATCH(C76,WH!$K$9:$K$64,0),3),INDEX(WH!$B$9:$K$64,MATCH(C76,WH!$K$9:$K$64,0)+1,3)),"00#"))</f>
        <v>N040</v>
      </c>
      <c r="C76" s="445">
        <f>C62+7</f>
        <v>45656</v>
      </c>
      <c r="D76" s="446">
        <f>C76+8</f>
        <v>45664</v>
      </c>
      <c r="E76" s="446">
        <f>C76+14</f>
        <v>45670</v>
      </c>
      <c r="F76" s="446" t="s">
        <v>11</v>
      </c>
      <c r="G76" s="444">
        <f>C76+10</f>
        <v>45666</v>
      </c>
      <c r="H76" s="444">
        <f>C76+9</f>
        <v>45665</v>
      </c>
      <c r="I76" s="446" t="s">
        <v>11</v>
      </c>
      <c r="J76" s="446" t="s">
        <v>11</v>
      </c>
      <c r="K76" s="446" t="s">
        <v>11</v>
      </c>
      <c r="L76" s="446" t="s">
        <v>11</v>
      </c>
      <c r="M76" s="446" t="s">
        <v>11</v>
      </c>
      <c r="N76" s="446" t="s">
        <v>11</v>
      </c>
      <c r="O76" s="446" t="s">
        <v>11</v>
      </c>
      <c r="P76" s="447">
        <v>0.4993055555555555</v>
      </c>
      <c r="Q76" s="446">
        <f>C76-1</f>
        <v>45655</v>
      </c>
      <c r="R76" s="449" t="s">
        <v>18</v>
      </c>
      <c r="S76" s="61"/>
      <c r="T76" s="61"/>
      <c r="U76" s="61"/>
      <c r="V76" s="61"/>
      <c r="W76" s="61"/>
      <c r="X76" s="61"/>
      <c r="Y76" s="61"/>
      <c r="Z76" s="61"/>
      <c r="AA76" s="61"/>
      <c r="AB76" s="291"/>
      <c r="AC76" s="291"/>
      <c r="AD76" s="291"/>
      <c r="AE76" s="291"/>
      <c r="AF76" s="291"/>
      <c r="AG76" s="291"/>
      <c r="AH76" s="291"/>
      <c r="AI76" s="291"/>
      <c r="AJ76" s="291"/>
      <c r="AK76" s="291"/>
    </row>
    <row r="77" spans="1:37" s="532" customFormat="1" ht="13.5" customHeight="1">
      <c r="A77" s="640" t="str">
        <f>CNC!A16</f>
        <v>CNC JUPITER</v>
      </c>
      <c r="B77" s="641" t="str">
        <f>CNC!B16</f>
        <v>3CGG4N1NC</v>
      </c>
      <c r="C77" s="642">
        <f>C76+2</f>
        <v>45658</v>
      </c>
      <c r="D77" s="619"/>
      <c r="E77" s="619">
        <f>C77+9</f>
        <v>45667</v>
      </c>
      <c r="F77" s="619">
        <f>C77+8</f>
        <v>45666</v>
      </c>
      <c r="G77" s="619">
        <f>C77+7</f>
        <v>45665</v>
      </c>
      <c r="H77" s="619">
        <f>C77+6</f>
        <v>45664</v>
      </c>
      <c r="I77" s="643" t="s">
        <v>11</v>
      </c>
      <c r="J77" s="643" t="s">
        <v>11</v>
      </c>
      <c r="K77" s="643" t="s">
        <v>11</v>
      </c>
      <c r="L77" s="643" t="s">
        <v>11</v>
      </c>
      <c r="M77" s="643" t="s">
        <v>11</v>
      </c>
      <c r="N77" s="643" t="s">
        <v>11</v>
      </c>
      <c r="O77" s="643" t="s">
        <v>11</v>
      </c>
      <c r="P77" s="644">
        <v>0.66666666666666663</v>
      </c>
      <c r="Q77" s="643">
        <f>C77-1</f>
        <v>45657</v>
      </c>
      <c r="R77" s="645" t="s">
        <v>267</v>
      </c>
      <c r="S77" s="61"/>
      <c r="T77" s="61"/>
      <c r="U77" s="61"/>
      <c r="V77" s="61"/>
      <c r="W77" s="61"/>
      <c r="X77" s="61"/>
      <c r="Y77" s="61"/>
      <c r="Z77" s="61"/>
      <c r="AA77" s="61"/>
      <c r="AB77" s="530"/>
      <c r="AC77" s="530"/>
      <c r="AD77" s="530"/>
      <c r="AE77" s="530"/>
      <c r="AF77" s="530"/>
      <c r="AG77" s="530"/>
      <c r="AH77" s="530"/>
      <c r="AI77" s="530"/>
      <c r="AJ77" s="530"/>
      <c r="AK77" s="530"/>
    </row>
    <row r="78" spans="1:37" s="275" customFormat="1" ht="13.5" customHeight="1">
      <c r="A78" s="448" t="str">
        <f>EVR!A14</f>
        <v xml:space="preserve">EVER CROWN </v>
      </c>
      <c r="B78" s="606" t="str">
        <f>EVR!B14</f>
        <v>1669-060N</v>
      </c>
      <c r="C78" s="445">
        <f>C76+2</f>
        <v>45658</v>
      </c>
      <c r="D78" s="446" t="s">
        <v>11</v>
      </c>
      <c r="E78" s="446" t="s">
        <v>11</v>
      </c>
      <c r="F78" s="444">
        <f>C78+11</f>
        <v>45669</v>
      </c>
      <c r="G78" s="444">
        <f>C78+9</f>
        <v>45667</v>
      </c>
      <c r="H78" s="444">
        <f>C78+8</f>
        <v>45666</v>
      </c>
      <c r="I78" s="446" t="s">
        <v>11</v>
      </c>
      <c r="J78" s="446" t="s">
        <v>11</v>
      </c>
      <c r="K78" s="446" t="s">
        <v>11</v>
      </c>
      <c r="L78" s="444">
        <f>C78+10</f>
        <v>45668</v>
      </c>
      <c r="M78" s="446" t="s">
        <v>11</v>
      </c>
      <c r="N78" s="446" t="s">
        <v>11</v>
      </c>
      <c r="O78" s="444">
        <f>C78+10</f>
        <v>45668</v>
      </c>
      <c r="P78" s="447">
        <v>0.70833333333333337</v>
      </c>
      <c r="Q78" s="446">
        <f>C78-1</f>
        <v>45657</v>
      </c>
      <c r="R78" s="449" t="s">
        <v>141</v>
      </c>
      <c r="S78" s="61"/>
      <c r="T78" s="61"/>
      <c r="U78" s="61"/>
      <c r="V78" s="61"/>
      <c r="W78" s="61"/>
      <c r="X78" s="61"/>
      <c r="Y78" s="61"/>
      <c r="Z78" s="61"/>
      <c r="AA78" s="61"/>
      <c r="AB78" s="291"/>
      <c r="AC78" s="291"/>
      <c r="AD78" s="291"/>
      <c r="AE78" s="291"/>
      <c r="AF78" s="291"/>
      <c r="AG78" s="291"/>
      <c r="AH78" s="291"/>
      <c r="AI78" s="291"/>
      <c r="AJ78" s="291"/>
      <c r="AK78" s="291"/>
    </row>
    <row r="79" spans="1:37" s="275" customFormat="1" ht="13.5" customHeight="1">
      <c r="A79" s="448" t="str">
        <f>EVR!A31</f>
        <v>EVER PRIMA</v>
      </c>
      <c r="B79" s="606" t="str">
        <f>EVR!B31</f>
        <v xml:space="preserve"> 0299-420N</v>
      </c>
      <c r="C79" s="445">
        <f>C78</f>
        <v>45658</v>
      </c>
      <c r="D79" s="444">
        <f>C79+8</f>
        <v>45666</v>
      </c>
      <c r="E79" s="444">
        <f>C79+8</f>
        <v>45666</v>
      </c>
      <c r="F79" s="444"/>
      <c r="G79" s="444"/>
      <c r="H79" s="444"/>
      <c r="I79" s="446"/>
      <c r="J79" s="444">
        <f>C79+11</f>
        <v>45669</v>
      </c>
      <c r="K79" s="446"/>
      <c r="L79" s="444"/>
      <c r="M79" s="446"/>
      <c r="N79" s="446"/>
      <c r="O79" s="444"/>
      <c r="P79" s="447">
        <v>0.125</v>
      </c>
      <c r="Q79" s="446">
        <f>C79</f>
        <v>45658</v>
      </c>
      <c r="R79" s="449" t="s">
        <v>141</v>
      </c>
      <c r="S79" s="61"/>
      <c r="T79" s="61"/>
      <c r="U79" s="61"/>
      <c r="V79" s="61"/>
      <c r="W79" s="61"/>
      <c r="X79" s="61"/>
      <c r="Y79" s="61"/>
      <c r="Z79" s="61"/>
      <c r="AA79" s="61"/>
      <c r="AB79" s="291"/>
      <c r="AC79" s="291"/>
      <c r="AD79" s="291"/>
      <c r="AE79" s="291"/>
      <c r="AF79" s="291"/>
      <c r="AG79" s="291"/>
      <c r="AH79" s="291"/>
      <c r="AI79" s="291"/>
      <c r="AJ79" s="291"/>
      <c r="AK79" s="291"/>
    </row>
    <row r="80" spans="1:37" s="275" customFormat="1" ht="13.5" customHeight="1">
      <c r="A80" s="448" t="s">
        <v>337</v>
      </c>
      <c r="B80" s="606"/>
      <c r="C80" s="445">
        <f>C78</f>
        <v>45658</v>
      </c>
      <c r="D80" s="446" t="s">
        <v>11</v>
      </c>
      <c r="E80" s="446" t="s">
        <v>11</v>
      </c>
      <c r="F80" s="446" t="s">
        <v>11</v>
      </c>
      <c r="G80" s="446" t="s">
        <v>11</v>
      </c>
      <c r="H80" s="446" t="s">
        <v>11</v>
      </c>
      <c r="I80" s="446" t="s">
        <v>11</v>
      </c>
      <c r="J80" s="446" t="s">
        <v>11</v>
      </c>
      <c r="K80" s="446">
        <f>C80+15</f>
        <v>45673</v>
      </c>
      <c r="L80" s="446" t="s">
        <v>11</v>
      </c>
      <c r="M80" s="446">
        <f>C80+15</f>
        <v>45673</v>
      </c>
      <c r="N80" s="446" t="s">
        <v>11</v>
      </c>
      <c r="O80" s="446" t="s">
        <v>11</v>
      </c>
      <c r="P80" s="447">
        <v>0.83333333333333337</v>
      </c>
      <c r="Q80" s="446">
        <f>C80-1</f>
        <v>45657</v>
      </c>
      <c r="R80" s="635" t="s">
        <v>16</v>
      </c>
      <c r="S80" s="61"/>
      <c r="T80" s="61"/>
      <c r="U80" s="61"/>
      <c r="V80" s="61"/>
      <c r="W80" s="61"/>
      <c r="X80" s="61"/>
      <c r="Y80" s="61"/>
      <c r="Z80" s="61"/>
      <c r="AA80" s="6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</row>
    <row r="81" spans="1:37" s="275" customFormat="1" ht="13.5" customHeight="1">
      <c r="A81" s="448" t="str">
        <f>'ONE JV2'!A14</f>
        <v>NYK PAULA</v>
      </c>
      <c r="B81" s="606" t="str">
        <f>'ONE JV2'!B14</f>
        <v xml:space="preserve"> 012N</v>
      </c>
      <c r="C81" s="445">
        <f>C80</f>
        <v>45658</v>
      </c>
      <c r="D81" s="444">
        <f>C81+7</f>
        <v>45665</v>
      </c>
      <c r="E81" s="444">
        <f>C81+8</f>
        <v>45666</v>
      </c>
      <c r="F81" s="444">
        <f>C81+9</f>
        <v>45667</v>
      </c>
      <c r="G81" s="446" t="s">
        <v>11</v>
      </c>
      <c r="H81" s="446" t="s">
        <v>11</v>
      </c>
      <c r="I81" s="446" t="s">
        <v>11</v>
      </c>
      <c r="J81" s="446" t="s">
        <v>11</v>
      </c>
      <c r="K81" s="446" t="s">
        <v>11</v>
      </c>
      <c r="L81" s="446" t="s">
        <v>11</v>
      </c>
      <c r="M81" s="446" t="s">
        <v>11</v>
      </c>
      <c r="N81" s="446" t="s">
        <v>11</v>
      </c>
      <c r="O81" s="444">
        <f>C81+9</f>
        <v>45667</v>
      </c>
      <c r="P81" s="447">
        <v>0.375</v>
      </c>
      <c r="Q81" s="446">
        <f>C81</f>
        <v>45658</v>
      </c>
      <c r="R81" s="449" t="s">
        <v>195</v>
      </c>
      <c r="S81" s="61"/>
      <c r="T81" s="61"/>
      <c r="U81" s="61"/>
      <c r="V81" s="61"/>
      <c r="W81" s="61"/>
      <c r="X81" s="61"/>
      <c r="Y81" s="61"/>
      <c r="Z81" s="61"/>
      <c r="AA81" s="6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</row>
    <row r="82" spans="1:37" s="275" customFormat="1" ht="13.5" customHeight="1">
      <c r="A82" s="448" t="str">
        <f>'ONE JT1'!A14</f>
        <v>ACX CRYSTAL</v>
      </c>
      <c r="B82" s="606" t="str">
        <f>'ONE JT1'!B14</f>
        <v xml:space="preserve"> 304N</v>
      </c>
      <c r="C82" s="445">
        <f>C68+7</f>
        <v>45659</v>
      </c>
      <c r="D82" s="446" t="s">
        <v>11</v>
      </c>
      <c r="E82" s="446" t="s">
        <v>11</v>
      </c>
      <c r="F82" s="446" t="s">
        <v>11</v>
      </c>
      <c r="G82" s="444">
        <f>C82+9</f>
        <v>45668</v>
      </c>
      <c r="H82" s="444">
        <f>C82+8</f>
        <v>45667</v>
      </c>
      <c r="I82" s="446" t="s">
        <v>11</v>
      </c>
      <c r="J82" s="446" t="s">
        <v>11</v>
      </c>
      <c r="K82" s="446" t="s">
        <v>11</v>
      </c>
      <c r="L82" s="444">
        <f>C82+6</f>
        <v>45665</v>
      </c>
      <c r="M82" s="446" t="s">
        <v>11</v>
      </c>
      <c r="N82" s="446" t="s">
        <v>11</v>
      </c>
      <c r="O82" s="446" t="s">
        <v>11</v>
      </c>
      <c r="P82" s="447">
        <v>0.91666666666666663</v>
      </c>
      <c r="Q82" s="446">
        <f>C82-2</f>
        <v>45657</v>
      </c>
      <c r="R82" s="449" t="s">
        <v>195</v>
      </c>
      <c r="S82" s="61"/>
      <c r="T82" s="61"/>
      <c r="U82" s="61"/>
      <c r="V82" s="61"/>
      <c r="W82" s="61"/>
      <c r="X82" s="61"/>
      <c r="Y82" s="61"/>
      <c r="Z82" s="61"/>
      <c r="AA82" s="6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</row>
    <row r="83" spans="1:37" s="275" customFormat="1" ht="13.5" customHeight="1">
      <c r="A83" s="448" t="str">
        <f>SITC!A33</f>
        <v>SITC HANSHIN</v>
      </c>
      <c r="B83" s="606" t="str">
        <f>SITC!B33</f>
        <v>2501N</v>
      </c>
      <c r="C83" s="445">
        <f>C69+7</f>
        <v>45660</v>
      </c>
      <c r="D83" s="444">
        <f>C83+10</f>
        <v>45670</v>
      </c>
      <c r="E83" s="444">
        <f>C83+11</f>
        <v>45671</v>
      </c>
      <c r="F83" s="446" t="s">
        <v>11</v>
      </c>
      <c r="G83" s="446" t="s">
        <v>11</v>
      </c>
      <c r="H83" s="446" t="s">
        <v>11</v>
      </c>
      <c r="I83" s="446" t="s">
        <v>11</v>
      </c>
      <c r="J83" s="446" t="s">
        <v>11</v>
      </c>
      <c r="K83" s="446" t="s">
        <v>11</v>
      </c>
      <c r="L83" s="446" t="s">
        <v>11</v>
      </c>
      <c r="M83" s="446" t="s">
        <v>11</v>
      </c>
      <c r="N83" s="446" t="s">
        <v>11</v>
      </c>
      <c r="O83" s="446" t="s">
        <v>11</v>
      </c>
      <c r="P83" s="447">
        <v>0.70833333333333337</v>
      </c>
      <c r="Q83" s="446">
        <f>C83-1</f>
        <v>45659</v>
      </c>
      <c r="R83" s="449" t="s">
        <v>234</v>
      </c>
      <c r="S83" s="61"/>
      <c r="T83" s="61"/>
      <c r="U83" s="61"/>
      <c r="V83" s="61"/>
      <c r="W83" s="61"/>
      <c r="X83" s="61"/>
      <c r="Y83" s="61"/>
      <c r="Z83" s="61"/>
      <c r="AA83" s="6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</row>
    <row r="84" spans="1:37" s="275" customFormat="1" ht="13.5" customHeight="1">
      <c r="A84" s="448" t="str">
        <f>IF(VLOOKUP(INDEX(WH!$B$9:$K$64,MATCH(C84,WH!$K$9:$K$64,0),1),WH!$B$9:$K$64,5,0)=GENERAL!P84,INDEX(WH!$B$9:$K$64,MATCH(C84,WH!$K$9:$K$64,0),1),INDEX(WH!$B$9:$K$64,MATCH(C84,WH!$K$9:$K$64,0)+1,1))</f>
        <v>WAN HAI 287</v>
      </c>
      <c r="B84" s="606" t="str">
        <f>CONCATENATE(IF(VLOOKUP(INDEX(WH!$B$9:$K$64,MATCH(C84,WH!$K$9:$K$64,0),1),WH!$B$9:$K$64,5,0)=GENERAL!P84,INDEX(WH!$B$9:$K$64,MATCH(C84,WH!$K$9:$K$64,0),2),INDEX(WH!$B$9:$K$64,MATCH(C84,WH!$K$9:$K$64,0)+1,2)),TEXT(IF(VLOOKUP(INDEX(WH!$B$9:$K$64,MATCH(C84,WH!$K$9:$K$64,0),1),WH!$B$9:$K$64,5,0)=GENERAL!P84,INDEX(WH!$B$9:$K$64,MATCH(C84,WH!$K$9:$K$64,0),3),INDEX(WH!$B$9:$K$64,MATCH(C84,WH!$K$9:$K$64,0)+1,3)),"00#"))</f>
        <v>N048</v>
      </c>
      <c r="C84" s="445">
        <f>C83+1</f>
        <v>45661</v>
      </c>
      <c r="D84" s="444">
        <f>C84+10</f>
        <v>45671</v>
      </c>
      <c r="E84" s="444">
        <f>C84+9</f>
        <v>45670</v>
      </c>
      <c r="F84" s="446" t="s">
        <v>11</v>
      </c>
      <c r="G84" s="446" t="s">
        <v>11</v>
      </c>
      <c r="H84" s="446" t="s">
        <v>11</v>
      </c>
      <c r="I84" s="446">
        <f>C84+18</f>
        <v>45679</v>
      </c>
      <c r="J84" s="444">
        <f>C84+7</f>
        <v>45668</v>
      </c>
      <c r="K84" s="446" t="s">
        <v>11</v>
      </c>
      <c r="L84" s="446" t="s">
        <v>11</v>
      </c>
      <c r="M84" s="446" t="s">
        <v>11</v>
      </c>
      <c r="N84" s="446" t="s">
        <v>11</v>
      </c>
      <c r="O84" s="446">
        <f>C84+12</f>
        <v>45673</v>
      </c>
      <c r="P84" s="447">
        <v>0.16666666666666666</v>
      </c>
      <c r="Q84" s="446">
        <f>C84-1</f>
        <v>45660</v>
      </c>
      <c r="R84" s="449" t="s">
        <v>18</v>
      </c>
      <c r="S84" s="61"/>
      <c r="T84" s="61"/>
      <c r="U84" s="61"/>
      <c r="V84" s="61"/>
      <c r="W84" s="61"/>
      <c r="X84" s="61"/>
      <c r="Y84" s="61"/>
      <c r="Z84" s="61"/>
      <c r="AA84" s="6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</row>
    <row r="85" spans="1:37" s="275" customFormat="1" ht="13.5" customHeight="1">
      <c r="A85" s="448" t="s">
        <v>337</v>
      </c>
      <c r="B85" s="606"/>
      <c r="C85" s="445">
        <f>C84</f>
        <v>45661</v>
      </c>
      <c r="D85" s="444">
        <f>C85+9</f>
        <v>45670</v>
      </c>
      <c r="E85" s="444">
        <f>C85+10</f>
        <v>45671</v>
      </c>
      <c r="F85" s="446" t="s">
        <v>11</v>
      </c>
      <c r="G85" s="446" t="s">
        <v>11</v>
      </c>
      <c r="H85" s="446" t="s">
        <v>11</v>
      </c>
      <c r="I85" s="446" t="s">
        <v>11</v>
      </c>
      <c r="J85" s="446" t="s">
        <v>11</v>
      </c>
      <c r="K85" s="446" t="s">
        <v>11</v>
      </c>
      <c r="L85" s="446" t="s">
        <v>11</v>
      </c>
      <c r="M85" s="446" t="s">
        <v>11</v>
      </c>
      <c r="N85" s="446" t="s">
        <v>11</v>
      </c>
      <c r="O85" s="446" t="s">
        <v>11</v>
      </c>
      <c r="P85" s="447">
        <v>0.95833333333333337</v>
      </c>
      <c r="Q85" s="446">
        <f>C85-2</f>
        <v>45659</v>
      </c>
      <c r="R85" s="449" t="s">
        <v>330</v>
      </c>
      <c r="S85" s="61"/>
      <c r="T85" s="61"/>
      <c r="U85" s="61"/>
      <c r="V85" s="61"/>
      <c r="W85" s="61"/>
      <c r="X85" s="61"/>
      <c r="Y85" s="61"/>
      <c r="Z85" s="61"/>
      <c r="AA85" s="6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</row>
    <row r="86" spans="1:37" s="275" customFormat="1" ht="13.5" customHeight="1">
      <c r="A86" s="448" t="str">
        <f>'ONE JSM'!A15</f>
        <v>NAGOYA TOWER</v>
      </c>
      <c r="B86" s="606" t="str">
        <f>'ONE JSM'!B15</f>
        <v xml:space="preserve"> 011N</v>
      </c>
      <c r="C86" s="445">
        <f>C84+1</f>
        <v>45662</v>
      </c>
      <c r="D86" s="446" t="s">
        <v>11</v>
      </c>
      <c r="E86" s="444">
        <f>C86+11</f>
        <v>45673</v>
      </c>
      <c r="F86" s="444">
        <f>C86+10</f>
        <v>45672</v>
      </c>
      <c r="G86" s="444">
        <f>C86+8</f>
        <v>45670</v>
      </c>
      <c r="H86" s="444">
        <f>C86+7</f>
        <v>45669</v>
      </c>
      <c r="I86" s="446" t="s">
        <v>11</v>
      </c>
      <c r="J86" s="446" t="s">
        <v>11</v>
      </c>
      <c r="K86" s="446" t="s">
        <v>11</v>
      </c>
      <c r="L86" s="444">
        <f>C86+9</f>
        <v>45671</v>
      </c>
      <c r="M86" s="446" t="s">
        <v>11</v>
      </c>
      <c r="N86" s="444">
        <f>C86+7</f>
        <v>45669</v>
      </c>
      <c r="O86" s="446" t="s">
        <v>11</v>
      </c>
      <c r="P86" s="447">
        <v>0.58333333333333337</v>
      </c>
      <c r="Q86" s="446">
        <f>C86-2</f>
        <v>45660</v>
      </c>
      <c r="R86" s="449" t="s">
        <v>195</v>
      </c>
      <c r="S86" s="61"/>
      <c r="T86" s="61"/>
      <c r="U86" s="61"/>
      <c r="V86" s="61"/>
      <c r="W86" s="61"/>
      <c r="X86" s="61"/>
      <c r="Y86" s="61"/>
      <c r="Z86" s="61"/>
      <c r="AA86" s="6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</row>
    <row r="87" spans="1:37" s="275" customFormat="1" ht="13.5" customHeight="1">
      <c r="A87" s="448" t="e">
        <f>KMTC!#REF!</f>
        <v>#REF!</v>
      </c>
      <c r="B87" s="606" t="e">
        <f>KMTC!#REF!</f>
        <v>#REF!</v>
      </c>
      <c r="C87" s="445">
        <f>C86</f>
        <v>45662</v>
      </c>
      <c r="D87" s="446" t="s">
        <v>11</v>
      </c>
      <c r="E87" s="446" t="s">
        <v>11</v>
      </c>
      <c r="F87" s="444">
        <f>C87+7</f>
        <v>45669</v>
      </c>
      <c r="G87" s="444">
        <f>C87+10</f>
        <v>45672</v>
      </c>
      <c r="H87" s="444">
        <f>C87+9</f>
        <v>45671</v>
      </c>
      <c r="I87" s="446" t="s">
        <v>11</v>
      </c>
      <c r="J87" s="446" t="s">
        <v>11</v>
      </c>
      <c r="K87" s="446" t="s">
        <v>11</v>
      </c>
      <c r="L87" s="446" t="s">
        <v>11</v>
      </c>
      <c r="M87" s="446" t="s">
        <v>11</v>
      </c>
      <c r="N87" s="446" t="s">
        <v>11</v>
      </c>
      <c r="O87" s="446" t="s">
        <v>11</v>
      </c>
      <c r="P87" s="447">
        <v>4.1666666666666664E-2</v>
      </c>
      <c r="Q87" s="446">
        <f>C87-1</f>
        <v>45661</v>
      </c>
      <c r="R87" s="449" t="s">
        <v>16</v>
      </c>
      <c r="S87" s="61"/>
      <c r="T87" s="61"/>
      <c r="U87" s="61"/>
      <c r="V87" s="61"/>
      <c r="W87" s="61"/>
      <c r="X87" s="61"/>
      <c r="Y87" s="61"/>
      <c r="Z87" s="61"/>
      <c r="AA87" s="6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</row>
    <row r="88" spans="1:37" s="275" customFormat="1" ht="13.5" customHeight="1">
      <c r="A88" s="448" t="e">
        <f>IF(VLOOKUP(INDEX(WH!$B$9:$K$64,MATCH(C88,WH!$K$9:$K$64,0),1),WH!$B$9:$K$64,5,0)=GENERAL!P88,INDEX(WH!$B$9:$K$64,MATCH(C88,WH!$K$9:$K$64,0),1),INDEX(WH!$B$9:$K$64,MATCH(C88,WH!$K$9:$K$64,0)+1,1))</f>
        <v>#N/A</v>
      </c>
      <c r="B88" s="606" t="e">
        <f>CONCATENATE(IF(VLOOKUP(INDEX(WH!$B$9:$K$64,MATCH(C88,WH!$K$9:$K$64,0),1),WH!$B$9:$K$64,5,0)=GENERAL!P88,INDEX(WH!$B$9:$K$64,MATCH(C88,WH!$K$9:$K$64,0),2),INDEX(WH!$B$9:$K$64,MATCH(C88,WH!$K$9:$K$64,0)+1,2)),TEXT(IF(VLOOKUP(INDEX(WH!$B$9:$K$64,MATCH(C88,WH!$K$9:$K$64,0),1),WH!$B$9:$K$64,5,0)=GENERAL!P88,INDEX(WH!$B$9:$K$64,MATCH(C88,WH!$K$9:$K$64,0),3),INDEX(WH!$B$9:$K$64,MATCH(C88,WH!$K$9:$K$64,0)+1,3)),"00#"))</f>
        <v>#N/A</v>
      </c>
      <c r="C88" s="445">
        <f>C87</f>
        <v>45662</v>
      </c>
      <c r="D88" s="446" t="s">
        <v>11</v>
      </c>
      <c r="E88" s="446" t="s">
        <v>11</v>
      </c>
      <c r="F88" s="446" t="s">
        <v>11</v>
      </c>
      <c r="G88" s="444">
        <f>C88+8</f>
        <v>45670</v>
      </c>
      <c r="H88" s="444">
        <f>C88+8</f>
        <v>45670</v>
      </c>
      <c r="I88" s="446" t="s">
        <v>11</v>
      </c>
      <c r="J88" s="446" t="s">
        <v>11</v>
      </c>
      <c r="K88" s="446" t="s">
        <v>11</v>
      </c>
      <c r="L88" s="446" t="s">
        <v>11</v>
      </c>
      <c r="M88" s="446" t="s">
        <v>11</v>
      </c>
      <c r="N88" s="446" t="s">
        <v>11</v>
      </c>
      <c r="O88" s="446" t="s">
        <v>11</v>
      </c>
      <c r="P88" s="447">
        <v>0.75</v>
      </c>
      <c r="Q88" s="446">
        <f>C88-1</f>
        <v>45661</v>
      </c>
      <c r="R88" s="449" t="s">
        <v>18</v>
      </c>
      <c r="S88" s="633"/>
      <c r="T88" s="633"/>
      <c r="U88" s="633"/>
      <c r="V88" s="633"/>
      <c r="W88" s="633"/>
      <c r="X88" s="633"/>
      <c r="Y88" s="633"/>
      <c r="Z88" s="633"/>
      <c r="AA88" s="633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</row>
    <row r="89" spans="1:37" s="275" customFormat="1" ht="13.5" customHeight="1" thickBot="1">
      <c r="A89" s="522"/>
      <c r="B89" s="607"/>
      <c r="C89" s="523">
        <f>C87+1</f>
        <v>45663</v>
      </c>
      <c r="D89" s="524">
        <f>C89+7</f>
        <v>45670</v>
      </c>
      <c r="E89" s="524">
        <f>C89+8</f>
        <v>45671</v>
      </c>
      <c r="F89" s="525" t="s">
        <v>11</v>
      </c>
      <c r="G89" s="525" t="s">
        <v>11</v>
      </c>
      <c r="H89" s="525" t="s">
        <v>11</v>
      </c>
      <c r="I89" s="524">
        <f>C89+10</f>
        <v>45673</v>
      </c>
      <c r="J89" s="525" t="s">
        <v>11</v>
      </c>
      <c r="K89" s="525" t="s">
        <v>11</v>
      </c>
      <c r="L89" s="525" t="s">
        <v>11</v>
      </c>
      <c r="M89" s="525" t="s">
        <v>11</v>
      </c>
      <c r="N89" s="525" t="s">
        <v>11</v>
      </c>
      <c r="O89" s="525" t="s">
        <v>11</v>
      </c>
      <c r="P89" s="526">
        <v>0.99930555555555556</v>
      </c>
      <c r="Q89" s="525">
        <f>C89-2</f>
        <v>45661</v>
      </c>
      <c r="R89" s="527" t="s">
        <v>17</v>
      </c>
      <c r="S89" s="633"/>
      <c r="T89" s="633"/>
      <c r="U89" s="633"/>
      <c r="V89" s="633"/>
      <c r="W89" s="633"/>
      <c r="X89" s="633"/>
      <c r="Y89" s="633"/>
      <c r="Z89" s="633"/>
      <c r="AA89" s="633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</row>
    <row r="90" spans="1:37" s="633" customFormat="1" ht="12.95" customHeight="1">
      <c r="A90" s="860" t="e">
        <f>IF(VLOOKUP(INDEX(WH!$B$9:$K$64,MATCH(C90,WH!$K$9:$K$64,0),1),WH!$B$9:$K$64,10,0)=GENERAL!C90,INDEX(WH!$B$9:$K$64,MATCH(C90,WH!$K$9:$K$64,0),1),INDEX(WH!$B$9:$K$64,MATCH(C90,WH!$K$9:$K$64,0)+1,1))</f>
        <v>#N/A</v>
      </c>
      <c r="B90" s="861" t="e">
        <f>CONCATENATE(IF(VLOOKUP(INDEX(WH!$B$9:$K$64,MATCH(C90,WH!$K$9:$K$64,0),1),WH!$B$9:$K$64,10,0)=GENERAL!C90,INDEX(WH!$B$9:$K$64,MATCH(C90,WH!$K$9:$K$64,0),2),INDEX(WH!$B$9:$K$64,MATCH(C90,WH!$K$9:$K$64,0)+1,2)),TEXT(IF(VLOOKUP(INDEX(WH!$B$9:$K$64,MATCH(C90,WH!$K$9:$K$64,0),1),WH!$B$9:$K$64,5,0)=GENERAL!P90,INDEX(WH!$B$9:$K$64,MATCH(C90,WH!$K$9:$K$64,0),3),INDEX(WH!$B$9:$K$64,MATCH(C90,WH!$K$9:$K$64,0)+1,3)),"00#"))</f>
        <v>#N/A</v>
      </c>
      <c r="C90" s="862">
        <f>C76+7</f>
        <v>45663</v>
      </c>
      <c r="D90" s="863">
        <f>C90+8</f>
        <v>45671</v>
      </c>
      <c r="E90" s="863">
        <f>C90+14</f>
        <v>45677</v>
      </c>
      <c r="F90" s="446" t="s">
        <v>11</v>
      </c>
      <c r="G90" s="444">
        <f>C90+10</f>
        <v>45673</v>
      </c>
      <c r="H90" s="444">
        <f>C90+9</f>
        <v>45672</v>
      </c>
      <c r="I90" s="446" t="s">
        <v>11</v>
      </c>
      <c r="J90" s="446" t="s">
        <v>11</v>
      </c>
      <c r="K90" s="446" t="s">
        <v>11</v>
      </c>
      <c r="L90" s="446" t="s">
        <v>11</v>
      </c>
      <c r="M90" s="446" t="s">
        <v>11</v>
      </c>
      <c r="N90" s="446" t="s">
        <v>11</v>
      </c>
      <c r="O90" s="446" t="s">
        <v>11</v>
      </c>
      <c r="P90" s="447">
        <v>0.4993055555555555</v>
      </c>
      <c r="Q90" s="863">
        <f>C90-1</f>
        <v>45662</v>
      </c>
      <c r="R90" s="866" t="s">
        <v>18</v>
      </c>
      <c r="S90" s="61"/>
      <c r="T90" s="61"/>
      <c r="U90" s="61"/>
      <c r="V90" s="61"/>
      <c r="W90" s="61"/>
      <c r="X90" s="61"/>
      <c r="Y90" s="61"/>
      <c r="Z90" s="61"/>
      <c r="AA90" s="61"/>
      <c r="AB90" s="634"/>
      <c r="AC90" s="634"/>
      <c r="AD90" s="634"/>
      <c r="AE90" s="634"/>
      <c r="AF90" s="634"/>
      <c r="AG90" s="634"/>
      <c r="AH90" s="634"/>
      <c r="AI90" s="634"/>
      <c r="AJ90" s="634"/>
      <c r="AK90" s="634"/>
    </row>
    <row r="91" spans="1:37" s="532" customFormat="1" ht="13.5" customHeight="1">
      <c r="A91" s="857" t="str">
        <f>CNC!A20</f>
        <v>CNC JUPITER</v>
      </c>
      <c r="B91" s="606" t="str">
        <f>CNC!B20</f>
        <v>3CGGCN1NC</v>
      </c>
      <c r="C91" s="445">
        <f>C90+2</f>
        <v>45665</v>
      </c>
      <c r="D91" s="444"/>
      <c r="E91" s="444">
        <f>C91+9</f>
        <v>45674</v>
      </c>
      <c r="F91" s="619">
        <f>C91+8</f>
        <v>45673</v>
      </c>
      <c r="G91" s="619">
        <f>C91+7</f>
        <v>45672</v>
      </c>
      <c r="H91" s="619">
        <f>C91+6</f>
        <v>45671</v>
      </c>
      <c r="I91" s="643" t="s">
        <v>11</v>
      </c>
      <c r="J91" s="643" t="s">
        <v>11</v>
      </c>
      <c r="K91" s="643" t="s">
        <v>11</v>
      </c>
      <c r="L91" s="643" t="s">
        <v>11</v>
      </c>
      <c r="M91" s="643" t="s">
        <v>11</v>
      </c>
      <c r="N91" s="643" t="s">
        <v>11</v>
      </c>
      <c r="O91" s="643" t="s">
        <v>11</v>
      </c>
      <c r="P91" s="644">
        <v>0.66666666666666663</v>
      </c>
      <c r="Q91" s="446">
        <f>C91-1</f>
        <v>45664</v>
      </c>
      <c r="R91" s="866" t="s">
        <v>267</v>
      </c>
      <c r="S91" s="633"/>
      <c r="T91" s="633"/>
      <c r="U91" s="633"/>
      <c r="V91" s="633"/>
      <c r="W91" s="633"/>
      <c r="X91" s="633"/>
      <c r="Y91" s="633"/>
      <c r="Z91" s="633"/>
      <c r="AA91" s="633"/>
      <c r="AB91" s="530"/>
      <c r="AC91" s="530"/>
      <c r="AD91" s="530"/>
      <c r="AE91" s="530"/>
      <c r="AF91" s="530"/>
      <c r="AG91" s="530"/>
      <c r="AH91" s="530"/>
      <c r="AI91" s="530"/>
      <c r="AJ91" s="530"/>
      <c r="AK91" s="530"/>
    </row>
    <row r="92" spans="1:37" s="633" customFormat="1" ht="12.95" customHeight="1">
      <c r="A92" s="448" t="str">
        <f>EVR!A15</f>
        <v xml:space="preserve">EVER CLEAR </v>
      </c>
      <c r="B92" s="606" t="str">
        <f>EVR!B15</f>
        <v>1670-083N</v>
      </c>
      <c r="C92" s="445">
        <f>C90+2</f>
        <v>45665</v>
      </c>
      <c r="D92" s="446" t="s">
        <v>11</v>
      </c>
      <c r="E92" s="446" t="s">
        <v>11</v>
      </c>
      <c r="F92" s="444">
        <f>C92+11</f>
        <v>45676</v>
      </c>
      <c r="G92" s="444">
        <f>C92+9</f>
        <v>45674</v>
      </c>
      <c r="H92" s="444">
        <f>C92+8</f>
        <v>45673</v>
      </c>
      <c r="I92" s="446" t="s">
        <v>11</v>
      </c>
      <c r="J92" s="446" t="s">
        <v>11</v>
      </c>
      <c r="K92" s="446" t="s">
        <v>11</v>
      </c>
      <c r="L92" s="444">
        <f>C92+10</f>
        <v>45675</v>
      </c>
      <c r="M92" s="446" t="s">
        <v>11</v>
      </c>
      <c r="N92" s="446" t="s">
        <v>11</v>
      </c>
      <c r="O92" s="444">
        <f>C92+10</f>
        <v>45675</v>
      </c>
      <c r="P92" s="447">
        <v>0.70833333333333337</v>
      </c>
      <c r="Q92" s="446">
        <f>C92-1</f>
        <v>45664</v>
      </c>
      <c r="R92" s="449" t="s">
        <v>141</v>
      </c>
      <c r="AB92" s="634"/>
      <c r="AC92" s="634"/>
      <c r="AD92" s="634"/>
      <c r="AE92" s="634"/>
      <c r="AF92" s="634"/>
      <c r="AG92" s="634"/>
      <c r="AH92" s="634"/>
      <c r="AI92" s="634"/>
      <c r="AJ92" s="634"/>
      <c r="AK92" s="634"/>
    </row>
    <row r="93" spans="1:37" s="633" customFormat="1" ht="12.95" customHeight="1">
      <c r="A93" s="448" t="str">
        <f>EVR!A32</f>
        <v xml:space="preserve">UNI-PRUDENT </v>
      </c>
      <c r="B93" s="606" t="str">
        <f>EVR!B32</f>
        <v xml:space="preserve">0300-438N </v>
      </c>
      <c r="C93" s="445">
        <f>C92</f>
        <v>45665</v>
      </c>
      <c r="D93" s="444">
        <f>C93+8</f>
        <v>45673</v>
      </c>
      <c r="E93" s="444">
        <f>C93+8</f>
        <v>45673</v>
      </c>
      <c r="F93" s="444"/>
      <c r="G93" s="444"/>
      <c r="H93" s="444"/>
      <c r="I93" s="446"/>
      <c r="J93" s="444">
        <f>C93+11</f>
        <v>45676</v>
      </c>
      <c r="K93" s="446"/>
      <c r="L93" s="444"/>
      <c r="M93" s="446"/>
      <c r="N93" s="446"/>
      <c r="O93" s="444"/>
      <c r="P93" s="447">
        <v>0.125</v>
      </c>
      <c r="Q93" s="446">
        <f>C93</f>
        <v>45665</v>
      </c>
      <c r="R93" s="449" t="s">
        <v>141</v>
      </c>
      <c r="AB93" s="634"/>
      <c r="AC93" s="634"/>
      <c r="AD93" s="634"/>
      <c r="AE93" s="634"/>
      <c r="AF93" s="634"/>
      <c r="AG93" s="634"/>
      <c r="AH93" s="634"/>
      <c r="AI93" s="634"/>
      <c r="AJ93" s="634"/>
      <c r="AK93" s="634"/>
    </row>
    <row r="94" spans="1:37" s="633" customFormat="1" ht="12.95" customHeight="1">
      <c r="A94" s="448" t="s">
        <v>337</v>
      </c>
      <c r="B94" s="606"/>
      <c r="C94" s="445">
        <f>C92</f>
        <v>45665</v>
      </c>
      <c r="D94" s="446" t="s">
        <v>11</v>
      </c>
      <c r="E94" s="446" t="s">
        <v>11</v>
      </c>
      <c r="F94" s="446" t="s">
        <v>11</v>
      </c>
      <c r="G94" s="446" t="s">
        <v>11</v>
      </c>
      <c r="H94" s="446" t="s">
        <v>11</v>
      </c>
      <c r="I94" s="446" t="s">
        <v>11</v>
      </c>
      <c r="J94" s="446" t="s">
        <v>11</v>
      </c>
      <c r="K94" s="446">
        <f>C94+15</f>
        <v>45680</v>
      </c>
      <c r="L94" s="446" t="s">
        <v>11</v>
      </c>
      <c r="M94" s="446">
        <f>C94+15</f>
        <v>45680</v>
      </c>
      <c r="N94" s="446" t="s">
        <v>11</v>
      </c>
      <c r="O94" s="446" t="s">
        <v>11</v>
      </c>
      <c r="P94" s="447">
        <v>0.83333333333333337</v>
      </c>
      <c r="Q94" s="446">
        <f>C94-1</f>
        <v>45664</v>
      </c>
      <c r="R94" s="635" t="s">
        <v>16</v>
      </c>
      <c r="AB94" s="634"/>
      <c r="AC94" s="634"/>
      <c r="AD94" s="634"/>
      <c r="AE94" s="634"/>
      <c r="AF94" s="634"/>
      <c r="AG94" s="634"/>
      <c r="AH94" s="634"/>
      <c r="AI94" s="634"/>
      <c r="AJ94" s="634"/>
      <c r="AK94" s="634"/>
    </row>
    <row r="95" spans="1:37" s="633" customFormat="1" ht="12.95" customHeight="1">
      <c r="A95" s="448" t="str">
        <f>'ONE JV2'!A15</f>
        <v>ARICA BRIDGE</v>
      </c>
      <c r="B95" s="606" t="str">
        <f>'ONE JV2'!B15</f>
        <v xml:space="preserve"> 252N</v>
      </c>
      <c r="C95" s="445">
        <f>C94</f>
        <v>45665</v>
      </c>
      <c r="D95" s="444">
        <f>C95+7</f>
        <v>45672</v>
      </c>
      <c r="E95" s="444">
        <f>C95+8</f>
        <v>45673</v>
      </c>
      <c r="F95" s="444">
        <f>C95+9</f>
        <v>45674</v>
      </c>
      <c r="G95" s="446" t="s">
        <v>11</v>
      </c>
      <c r="H95" s="446" t="s">
        <v>11</v>
      </c>
      <c r="I95" s="446" t="s">
        <v>11</v>
      </c>
      <c r="J95" s="446" t="s">
        <v>11</v>
      </c>
      <c r="K95" s="446" t="s">
        <v>11</v>
      </c>
      <c r="L95" s="446" t="s">
        <v>11</v>
      </c>
      <c r="M95" s="446" t="s">
        <v>11</v>
      </c>
      <c r="N95" s="446" t="s">
        <v>11</v>
      </c>
      <c r="O95" s="444">
        <f>C95+9</f>
        <v>45674</v>
      </c>
      <c r="P95" s="447">
        <v>0.375</v>
      </c>
      <c r="Q95" s="446">
        <f>C95</f>
        <v>45665</v>
      </c>
      <c r="R95" s="449" t="s">
        <v>195</v>
      </c>
      <c r="AB95" s="634"/>
      <c r="AC95" s="634"/>
      <c r="AD95" s="634"/>
      <c r="AE95" s="634"/>
      <c r="AF95" s="634"/>
      <c r="AG95" s="634"/>
      <c r="AH95" s="634"/>
      <c r="AI95" s="634"/>
      <c r="AJ95" s="634"/>
      <c r="AK95" s="634"/>
    </row>
    <row r="96" spans="1:37" s="633" customFormat="1" ht="12.95" customHeight="1">
      <c r="A96" s="448" t="str">
        <f>'ONE JT1'!A15</f>
        <v>HANNAH SCHULTE</v>
      </c>
      <c r="B96" s="606" t="str">
        <f>'ONE JT1'!B15</f>
        <v xml:space="preserve"> 040N</v>
      </c>
      <c r="C96" s="445">
        <f>C82+7</f>
        <v>45666</v>
      </c>
      <c r="D96" s="446" t="s">
        <v>11</v>
      </c>
      <c r="E96" s="446" t="s">
        <v>11</v>
      </c>
      <c r="F96" s="446" t="s">
        <v>11</v>
      </c>
      <c r="G96" s="444">
        <f>C96+9</f>
        <v>45675</v>
      </c>
      <c r="H96" s="444">
        <f>C96+8</f>
        <v>45674</v>
      </c>
      <c r="I96" s="446" t="s">
        <v>11</v>
      </c>
      <c r="J96" s="446" t="s">
        <v>11</v>
      </c>
      <c r="K96" s="446" t="s">
        <v>11</v>
      </c>
      <c r="L96" s="444">
        <f>C96+6</f>
        <v>45672</v>
      </c>
      <c r="M96" s="446" t="s">
        <v>11</v>
      </c>
      <c r="N96" s="446" t="s">
        <v>11</v>
      </c>
      <c r="O96" s="446" t="s">
        <v>11</v>
      </c>
      <c r="P96" s="447">
        <v>0.91666666666666663</v>
      </c>
      <c r="Q96" s="446">
        <f>C96-2</f>
        <v>45664</v>
      </c>
      <c r="R96" s="449" t="s">
        <v>195</v>
      </c>
      <c r="AB96" s="634"/>
      <c r="AC96" s="634"/>
      <c r="AD96" s="634"/>
      <c r="AE96" s="634"/>
      <c r="AF96" s="634"/>
      <c r="AG96" s="634"/>
      <c r="AH96" s="634"/>
      <c r="AI96" s="634"/>
      <c r="AJ96" s="634"/>
      <c r="AK96" s="634"/>
    </row>
    <row r="97" spans="1:37" s="633" customFormat="1" ht="12.95" customHeight="1">
      <c r="A97" s="448" t="s">
        <v>337</v>
      </c>
      <c r="B97" s="606"/>
      <c r="C97" s="445">
        <f>C83+7</f>
        <v>45667</v>
      </c>
      <c r="D97" s="444">
        <f>C97+10</f>
        <v>45677</v>
      </c>
      <c r="E97" s="444">
        <f>C97+11</f>
        <v>45678</v>
      </c>
      <c r="F97" s="446" t="s">
        <v>11</v>
      </c>
      <c r="G97" s="446" t="s">
        <v>11</v>
      </c>
      <c r="H97" s="446" t="s">
        <v>11</v>
      </c>
      <c r="I97" s="446" t="s">
        <v>11</v>
      </c>
      <c r="J97" s="446" t="s">
        <v>11</v>
      </c>
      <c r="K97" s="446" t="s">
        <v>11</v>
      </c>
      <c r="L97" s="446" t="s">
        <v>11</v>
      </c>
      <c r="M97" s="446" t="s">
        <v>11</v>
      </c>
      <c r="N97" s="446" t="s">
        <v>11</v>
      </c>
      <c r="O97" s="446" t="s">
        <v>11</v>
      </c>
      <c r="P97" s="447">
        <v>0.70833333333333337</v>
      </c>
      <c r="Q97" s="446">
        <f>C97-1</f>
        <v>45666</v>
      </c>
      <c r="R97" s="449" t="s">
        <v>234</v>
      </c>
      <c r="AB97" s="634"/>
      <c r="AC97" s="634"/>
      <c r="AD97" s="634"/>
      <c r="AE97" s="634"/>
      <c r="AF97" s="634"/>
      <c r="AG97" s="634"/>
      <c r="AH97" s="634"/>
      <c r="AI97" s="634"/>
      <c r="AJ97" s="634"/>
      <c r="AK97" s="634"/>
    </row>
    <row r="98" spans="1:37" s="633" customFormat="1" ht="12.95" customHeight="1">
      <c r="A98" s="448" t="e">
        <f>IF(VLOOKUP(INDEX(WH!$B$9:$K$64,MATCH(C98,WH!$K$9:$K$64,0),1),WH!$B$9:$K$64,5,0)=GENERAL!P98,INDEX(WH!$B$9:$K$64,MATCH(C98,WH!$K$9:$K$64,0),1),INDEX(WH!$B$9:$K$64,MATCH(C98,WH!$K$9:$K$64,0)+1,1))</f>
        <v>#N/A</v>
      </c>
      <c r="B98" s="606" t="e">
        <f>CONCATENATE(IF(VLOOKUP(INDEX(WH!$B$9:$K$64,MATCH(C98,WH!$K$9:$K$64,0),1),WH!$B$9:$K$64,5,0)=GENERAL!P98,INDEX(WH!$B$9:$K$64,MATCH(C98,WH!$K$9:$K$64,0),2),INDEX(WH!$B$9:$K$64,MATCH(C98,WH!$K$9:$K$64,0)+1,2)),TEXT(IF(VLOOKUP(INDEX(WH!$B$9:$K$64,MATCH(C98,WH!$K$9:$K$64,0),1),WH!$B$9:$K$64,5,0)=GENERAL!P98,INDEX(WH!$B$9:$K$64,MATCH(C98,WH!$K$9:$K$64,0),3),INDEX(WH!$B$9:$K$64,MATCH(C98,WH!$K$9:$K$64,0)+1,3)),"00#"))</f>
        <v>#N/A</v>
      </c>
      <c r="C98" s="445">
        <f>C97+1</f>
        <v>45668</v>
      </c>
      <c r="D98" s="444">
        <f>C98+10</f>
        <v>45678</v>
      </c>
      <c r="E98" s="444">
        <f>C98+9</f>
        <v>45677</v>
      </c>
      <c r="F98" s="446" t="s">
        <v>11</v>
      </c>
      <c r="G98" s="446" t="s">
        <v>11</v>
      </c>
      <c r="H98" s="446" t="s">
        <v>11</v>
      </c>
      <c r="I98" s="446">
        <f>C98+18</f>
        <v>45686</v>
      </c>
      <c r="J98" s="444">
        <f>C98+7</f>
        <v>45675</v>
      </c>
      <c r="K98" s="446" t="s">
        <v>11</v>
      </c>
      <c r="L98" s="446" t="s">
        <v>11</v>
      </c>
      <c r="M98" s="446" t="s">
        <v>11</v>
      </c>
      <c r="N98" s="446" t="s">
        <v>11</v>
      </c>
      <c r="O98" s="446">
        <f>C98+12</f>
        <v>45680</v>
      </c>
      <c r="P98" s="447">
        <v>0.16666666666666666</v>
      </c>
      <c r="Q98" s="446">
        <f>C98-1</f>
        <v>45667</v>
      </c>
      <c r="R98" s="449" t="s">
        <v>18</v>
      </c>
      <c r="AB98" s="634"/>
      <c r="AC98" s="634"/>
      <c r="AD98" s="634"/>
      <c r="AE98" s="634"/>
      <c r="AF98" s="634"/>
      <c r="AG98" s="634"/>
      <c r="AH98" s="634"/>
      <c r="AI98" s="634"/>
      <c r="AJ98" s="634"/>
      <c r="AK98" s="634"/>
    </row>
    <row r="99" spans="1:37" s="633" customFormat="1" ht="12.95" customHeight="1">
      <c r="A99" s="448" t="s">
        <v>337</v>
      </c>
      <c r="B99" s="606"/>
      <c r="C99" s="445">
        <f>C98</f>
        <v>45668</v>
      </c>
      <c r="D99" s="444">
        <f>C99+9</f>
        <v>45677</v>
      </c>
      <c r="E99" s="444">
        <f>C99+10</f>
        <v>45678</v>
      </c>
      <c r="F99" s="446" t="s">
        <v>11</v>
      </c>
      <c r="G99" s="446" t="s">
        <v>11</v>
      </c>
      <c r="H99" s="446" t="s">
        <v>11</v>
      </c>
      <c r="I99" s="446" t="s">
        <v>11</v>
      </c>
      <c r="J99" s="446" t="s">
        <v>11</v>
      </c>
      <c r="K99" s="446" t="s">
        <v>11</v>
      </c>
      <c r="L99" s="446" t="s">
        <v>11</v>
      </c>
      <c r="M99" s="446" t="s">
        <v>11</v>
      </c>
      <c r="N99" s="446" t="s">
        <v>11</v>
      </c>
      <c r="O99" s="446" t="s">
        <v>11</v>
      </c>
      <c r="P99" s="447">
        <v>0.95833333333333337</v>
      </c>
      <c r="Q99" s="446">
        <f>C99-2</f>
        <v>45666</v>
      </c>
      <c r="R99" s="449" t="s">
        <v>330</v>
      </c>
      <c r="AB99" s="634"/>
      <c r="AC99" s="634"/>
      <c r="AD99" s="634"/>
      <c r="AE99" s="634"/>
      <c r="AF99" s="634"/>
      <c r="AG99" s="634"/>
      <c r="AH99" s="634"/>
      <c r="AI99" s="634"/>
      <c r="AJ99" s="634"/>
      <c r="AK99" s="634"/>
    </row>
    <row r="100" spans="1:37" s="633" customFormat="1" ht="12.95" customHeight="1">
      <c r="A100" s="448" t="e">
        <f>'ONE JSM'!#REF!</f>
        <v>#REF!</v>
      </c>
      <c r="B100" s="606" t="e">
        <f>'ONE JSM'!#REF!</f>
        <v>#REF!</v>
      </c>
      <c r="C100" s="445">
        <f>C98</f>
        <v>45668</v>
      </c>
      <c r="D100" s="446" t="s">
        <v>11</v>
      </c>
      <c r="E100" s="444">
        <f>C100+11</f>
        <v>45679</v>
      </c>
      <c r="F100" s="444">
        <f>C100+10</f>
        <v>45678</v>
      </c>
      <c r="G100" s="444">
        <f>C100+8</f>
        <v>45676</v>
      </c>
      <c r="H100" s="444">
        <f>C100+7</f>
        <v>45675</v>
      </c>
      <c r="I100" s="446" t="s">
        <v>11</v>
      </c>
      <c r="J100" s="446" t="s">
        <v>11</v>
      </c>
      <c r="K100" s="446" t="s">
        <v>11</v>
      </c>
      <c r="L100" s="444">
        <f>C100+9</f>
        <v>45677</v>
      </c>
      <c r="M100" s="446" t="s">
        <v>11</v>
      </c>
      <c r="N100" s="444">
        <f>C100+7</f>
        <v>45675</v>
      </c>
      <c r="O100" s="446" t="s">
        <v>11</v>
      </c>
      <c r="P100" s="447">
        <v>0.58333333333333337</v>
      </c>
      <c r="Q100" s="446">
        <f>C100-2</f>
        <v>45666</v>
      </c>
      <c r="R100" s="449" t="s">
        <v>195</v>
      </c>
      <c r="AB100" s="634"/>
      <c r="AC100" s="634"/>
      <c r="AD100" s="634"/>
      <c r="AE100" s="634"/>
      <c r="AF100" s="634"/>
      <c r="AG100" s="634"/>
      <c r="AH100" s="634"/>
      <c r="AI100" s="634"/>
      <c r="AJ100" s="634"/>
      <c r="AK100" s="634"/>
    </row>
    <row r="101" spans="1:37" s="633" customFormat="1" ht="12.95" customHeight="1">
      <c r="A101" s="448" t="e">
        <f>KMTC!#REF!</f>
        <v>#REF!</v>
      </c>
      <c r="B101" s="606">
        <f>KMTC!B28</f>
        <v>0</v>
      </c>
      <c r="C101" s="445">
        <f>C100+1</f>
        <v>45669</v>
      </c>
      <c r="D101" s="446" t="s">
        <v>11</v>
      </c>
      <c r="E101" s="446" t="s">
        <v>11</v>
      </c>
      <c r="F101" s="444">
        <f>C101+7</f>
        <v>45676</v>
      </c>
      <c r="G101" s="444">
        <f>C101+10</f>
        <v>45679</v>
      </c>
      <c r="H101" s="444">
        <f>C101+9</f>
        <v>45678</v>
      </c>
      <c r="I101" s="446" t="s">
        <v>11</v>
      </c>
      <c r="J101" s="446" t="s">
        <v>11</v>
      </c>
      <c r="K101" s="446" t="s">
        <v>11</v>
      </c>
      <c r="L101" s="446" t="s">
        <v>11</v>
      </c>
      <c r="M101" s="446" t="s">
        <v>11</v>
      </c>
      <c r="N101" s="446" t="s">
        <v>11</v>
      </c>
      <c r="O101" s="446" t="s">
        <v>11</v>
      </c>
      <c r="P101" s="447">
        <v>4.1666666666666664E-2</v>
      </c>
      <c r="Q101" s="446">
        <f>C101-1</f>
        <v>45668</v>
      </c>
      <c r="R101" s="449" t="s">
        <v>16</v>
      </c>
      <c r="AB101" s="634"/>
      <c r="AC101" s="634"/>
      <c r="AD101" s="634"/>
      <c r="AE101" s="634"/>
      <c r="AF101" s="634"/>
      <c r="AG101" s="634"/>
      <c r="AH101" s="634"/>
      <c r="AI101" s="634"/>
      <c r="AJ101" s="634"/>
      <c r="AK101" s="634"/>
    </row>
    <row r="102" spans="1:37" s="633" customFormat="1" ht="12.95" customHeight="1">
      <c r="A102" s="448" t="e">
        <f>IF(VLOOKUP(INDEX(WH!$B$9:$K$64,MATCH(C102,WH!$K$9:$K$64,0),1),WH!$B$9:$K$64,5,0)=GENERAL!P102,INDEX(WH!$B$9:$K$64,MATCH(C102,WH!$K$9:$K$64,0),1),INDEX(WH!$B$9:$K$64,MATCH(C102,WH!$K$9:$K$64,0)+1,1))</f>
        <v>#N/A</v>
      </c>
      <c r="B102" s="606" t="e">
        <f>CONCATENATE(IF(VLOOKUP(INDEX(WH!$B$9:$K$64,MATCH(C102,WH!$K$9:$K$64,0),1),WH!$B$9:$K$64,5,0)=GENERAL!P102,INDEX(WH!$B$9:$K$64,MATCH(C102,WH!$K$9:$K$64,0),2),INDEX(WH!$B$9:$K$64,MATCH(C102,WH!$K$9:$K$64,0)+1,2)),TEXT(IF(VLOOKUP(INDEX(WH!$B$9:$K$64,MATCH(C102,WH!$K$9:$K$64,0),1),WH!$B$9:$K$64,5,0)=GENERAL!P102,INDEX(WH!$B$9:$K$64,MATCH(C102,WH!$K$9:$K$64,0),3),INDEX(WH!$B$9:$K$64,MATCH(C102,WH!$K$9:$K$64,0)+1,3)),"00#"))</f>
        <v>#N/A</v>
      </c>
      <c r="C102" s="445">
        <f>C101</f>
        <v>45669</v>
      </c>
      <c r="D102" s="446" t="s">
        <v>11</v>
      </c>
      <c r="E102" s="446" t="s">
        <v>11</v>
      </c>
      <c r="F102" s="446" t="s">
        <v>11</v>
      </c>
      <c r="G102" s="444">
        <f>C102+8</f>
        <v>45677</v>
      </c>
      <c r="H102" s="444">
        <f>C102+8</f>
        <v>45677</v>
      </c>
      <c r="I102" s="446" t="s">
        <v>11</v>
      </c>
      <c r="J102" s="446" t="s">
        <v>11</v>
      </c>
      <c r="K102" s="446" t="s">
        <v>11</v>
      </c>
      <c r="L102" s="446" t="s">
        <v>11</v>
      </c>
      <c r="M102" s="446" t="s">
        <v>11</v>
      </c>
      <c r="N102" s="446" t="s">
        <v>11</v>
      </c>
      <c r="O102" s="446" t="s">
        <v>11</v>
      </c>
      <c r="P102" s="447">
        <v>0.75</v>
      </c>
      <c r="Q102" s="446">
        <f>C102-1</f>
        <v>45668</v>
      </c>
      <c r="R102" s="449" t="s">
        <v>18</v>
      </c>
      <c r="AB102" s="634"/>
      <c r="AC102" s="634"/>
      <c r="AD102" s="634"/>
      <c r="AE102" s="634"/>
      <c r="AF102" s="634"/>
      <c r="AG102" s="634"/>
      <c r="AH102" s="634"/>
      <c r="AI102" s="634"/>
      <c r="AJ102" s="634"/>
      <c r="AK102" s="634"/>
    </row>
    <row r="103" spans="1:37" s="633" customFormat="1" ht="12.95" customHeight="1" thickBot="1">
      <c r="A103" s="522"/>
      <c r="B103" s="607"/>
      <c r="C103" s="523">
        <f>C101+1</f>
        <v>45670</v>
      </c>
      <c r="D103" s="524">
        <f>C103+7</f>
        <v>45677</v>
      </c>
      <c r="E103" s="524">
        <f>C103+8</f>
        <v>45678</v>
      </c>
      <c r="F103" s="525" t="s">
        <v>11</v>
      </c>
      <c r="G103" s="525" t="s">
        <v>11</v>
      </c>
      <c r="H103" s="525" t="s">
        <v>11</v>
      </c>
      <c r="I103" s="524">
        <f>C103+10</f>
        <v>45680</v>
      </c>
      <c r="J103" s="525" t="s">
        <v>11</v>
      </c>
      <c r="K103" s="525" t="s">
        <v>11</v>
      </c>
      <c r="L103" s="525" t="s">
        <v>11</v>
      </c>
      <c r="M103" s="525" t="s">
        <v>11</v>
      </c>
      <c r="N103" s="525" t="s">
        <v>11</v>
      </c>
      <c r="O103" s="525" t="s">
        <v>11</v>
      </c>
      <c r="P103" s="526">
        <v>0.99930555555555556</v>
      </c>
      <c r="Q103" s="525">
        <f>C103-2</f>
        <v>45668</v>
      </c>
      <c r="R103" s="527" t="s">
        <v>17</v>
      </c>
      <c r="AB103" s="634"/>
      <c r="AC103" s="634"/>
      <c r="AD103" s="634"/>
      <c r="AE103" s="634"/>
      <c r="AF103" s="634"/>
      <c r="AG103" s="634"/>
      <c r="AH103" s="634"/>
      <c r="AI103" s="634"/>
      <c r="AJ103" s="634"/>
      <c r="AK103" s="634"/>
    </row>
    <row r="104" spans="1:37" s="633" customFormat="1" ht="12.95" customHeight="1">
      <c r="A104" s="61"/>
      <c r="B104" s="608"/>
      <c r="C104" s="60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</row>
    <row r="105" spans="1:37" s="61" customFormat="1" ht="12.95" customHeight="1">
      <c r="B105" s="608"/>
      <c r="C105" s="60"/>
    </row>
    <row r="106" spans="1:37" s="61" customFormat="1" ht="12.95" customHeight="1">
      <c r="B106" s="608"/>
      <c r="C106" s="60"/>
    </row>
    <row r="107" spans="1:37" s="61" customFormat="1" ht="12.95" customHeight="1">
      <c r="B107" s="608"/>
      <c r="C107" s="60"/>
    </row>
    <row r="108" spans="1:37" s="61" customFormat="1" ht="12.95" customHeight="1">
      <c r="B108" s="608"/>
      <c r="C108" s="60"/>
    </row>
    <row r="109" spans="1:37" s="61" customFormat="1" ht="12.95" customHeight="1">
      <c r="B109" s="608"/>
      <c r="C109" s="60"/>
    </row>
    <row r="110" spans="1:37" s="61" customFormat="1" ht="12.95" customHeight="1">
      <c r="B110" s="608"/>
      <c r="C110" s="60"/>
    </row>
    <row r="111" spans="1:37" s="61" customFormat="1" ht="12.95" customHeight="1">
      <c r="B111" s="608"/>
      <c r="C111" s="60"/>
    </row>
    <row r="112" spans="1:37" s="61" customFormat="1" ht="12.95" customHeight="1">
      <c r="B112" s="608"/>
      <c r="C112" s="60"/>
    </row>
    <row r="113" spans="2:3" s="61" customFormat="1" ht="12.95" customHeight="1">
      <c r="B113" s="608"/>
      <c r="C113" s="60"/>
    </row>
    <row r="114" spans="2:3" s="61" customFormat="1" ht="12.95" customHeight="1">
      <c r="B114" s="608"/>
      <c r="C114" s="60"/>
    </row>
    <row r="115" spans="2:3" s="61" customFormat="1" ht="12.95" customHeight="1">
      <c r="B115" s="608"/>
      <c r="C115" s="60"/>
    </row>
    <row r="116" spans="2:3" s="61" customFormat="1" ht="12.95" customHeight="1">
      <c r="B116" s="608"/>
      <c r="C116" s="60"/>
    </row>
    <row r="117" spans="2:3" s="61" customFormat="1" ht="12.95" customHeight="1">
      <c r="B117" s="608"/>
      <c r="C117" s="60"/>
    </row>
    <row r="118" spans="2:3" s="61" customFormat="1" ht="12.95" customHeight="1">
      <c r="B118" s="608"/>
      <c r="C118" s="60"/>
    </row>
    <row r="119" spans="2:3" s="61" customFormat="1" ht="12.95" customHeight="1">
      <c r="B119" s="608"/>
      <c r="C119" s="60"/>
    </row>
    <row r="120" spans="2:3" s="61" customFormat="1" ht="12.95" customHeight="1">
      <c r="B120" s="608"/>
      <c r="C120" s="60"/>
    </row>
    <row r="121" spans="2:3" s="61" customFormat="1" ht="12.95" customHeight="1">
      <c r="B121" s="608"/>
      <c r="C121" s="60"/>
    </row>
    <row r="122" spans="2:3" s="61" customFormat="1" ht="12.95" customHeight="1">
      <c r="B122" s="608"/>
      <c r="C122" s="60"/>
    </row>
    <row r="123" spans="2:3" s="61" customFormat="1" ht="12.95" customHeight="1">
      <c r="B123" s="608"/>
      <c r="C123" s="60"/>
    </row>
    <row r="124" spans="2:3" s="61" customFormat="1" ht="12.95" customHeight="1">
      <c r="B124" s="608"/>
      <c r="C124" s="60"/>
    </row>
    <row r="125" spans="2:3" s="61" customFormat="1" ht="12.95" customHeight="1">
      <c r="B125" s="608"/>
      <c r="C125" s="60"/>
    </row>
    <row r="126" spans="2:3" s="61" customFormat="1" ht="12.95" customHeight="1">
      <c r="B126" s="608"/>
      <c r="C126" s="60"/>
    </row>
    <row r="127" spans="2:3" s="61" customFormat="1" ht="12.95" customHeight="1">
      <c r="B127" s="608"/>
      <c r="C127" s="60"/>
    </row>
    <row r="128" spans="2:3" s="61" customFormat="1" ht="12.95" customHeight="1">
      <c r="B128" s="608"/>
      <c r="C128" s="60"/>
    </row>
    <row r="129" spans="1:18" s="61" customFormat="1" ht="12.95" customHeight="1">
      <c r="B129" s="608"/>
      <c r="C129" s="60"/>
    </row>
    <row r="130" spans="1:18" s="61" customFormat="1" ht="12.95" customHeight="1">
      <c r="B130" s="608"/>
      <c r="C130" s="60"/>
    </row>
    <row r="131" spans="1:18" s="61" customFormat="1" ht="12.95" customHeight="1">
      <c r="B131" s="608"/>
      <c r="C131" s="60"/>
    </row>
    <row r="132" spans="1:18" s="61" customFormat="1" ht="12.95" customHeight="1">
      <c r="B132" s="608"/>
      <c r="C132" s="60"/>
    </row>
    <row r="133" spans="1:18" s="61" customFormat="1" ht="12.95" customHeight="1">
      <c r="B133" s="608"/>
      <c r="C133" s="60"/>
    </row>
    <row r="134" spans="1:18" s="61" customFormat="1" ht="12.95" customHeight="1">
      <c r="B134" s="608"/>
      <c r="C134" s="60"/>
    </row>
    <row r="135" spans="1:18" s="61" customFormat="1" ht="12.95" customHeight="1">
      <c r="B135" s="608"/>
      <c r="C135" s="60"/>
    </row>
    <row r="136" spans="1:18" s="61" customFormat="1" ht="12.95" customHeight="1">
      <c r="B136" s="608"/>
      <c r="C136" s="60"/>
    </row>
    <row r="137" spans="1:18" s="61" customFormat="1" ht="12.95" customHeight="1">
      <c r="B137" s="608"/>
      <c r="C137" s="60"/>
    </row>
    <row r="138" spans="1:18" s="61" customFormat="1" ht="12.95" customHeight="1">
      <c r="B138" s="608"/>
      <c r="C138" s="60"/>
    </row>
    <row r="139" spans="1:18" s="61" customFormat="1" ht="12.95" customHeight="1">
      <c r="B139" s="608"/>
      <c r="C139" s="60"/>
    </row>
    <row r="140" spans="1:18" s="61" customFormat="1" ht="12.95" customHeight="1">
      <c r="A140" s="54"/>
      <c r="B140" s="609"/>
      <c r="C140" s="62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</row>
  </sheetData>
  <autoFilter ref="A5:AK103" xr:uid="{857AD54A-0671-4B4A-B72D-303A5B47DFB0}">
    <filterColumn colId="15" showButton="0"/>
  </autoFilter>
  <mergeCells count="4">
    <mergeCell ref="A3:R3"/>
    <mergeCell ref="B1:R1"/>
    <mergeCell ref="A2:R2"/>
    <mergeCell ref="P5:Q5"/>
  </mergeCells>
  <phoneticPr fontId="6" type="noConversion"/>
  <hyperlinks>
    <hyperlink ref="A4" location="INDEX!A1" display="BACK TO INDEX" xr:uid="{00000000-0004-0000-1600-000000000000}"/>
  </hyperlinks>
  <printOptions horizontalCentered="1"/>
  <pageMargins left="0.17" right="0" top="0.5" bottom="0.25" header="0" footer="0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0070C0"/>
  </sheetPr>
  <dimension ref="A1:R51"/>
  <sheetViews>
    <sheetView zoomScaleNormal="100" zoomScaleSheetLayoutView="100" workbookViewId="0">
      <selection activeCell="A51" sqref="A51"/>
    </sheetView>
  </sheetViews>
  <sheetFormatPr defaultRowHeight="14.25"/>
  <cols>
    <col min="2" max="2" width="20.5703125" customWidth="1"/>
    <col min="3" max="3" width="12.42578125" customWidth="1"/>
    <col min="4" max="5" width="7.85546875" customWidth="1"/>
    <col min="6" max="6" width="9.5703125" customWidth="1"/>
    <col min="7" max="14" width="9" customWidth="1"/>
    <col min="15" max="15" width="10" customWidth="1"/>
    <col min="16" max="16" width="10.85546875" customWidth="1"/>
    <col min="17" max="17" width="9" customWidth="1"/>
  </cols>
  <sheetData>
    <row r="1" spans="1:18" s="6" customFormat="1" ht="26.25">
      <c r="A1" s="1143" t="s">
        <v>163</v>
      </c>
      <c r="B1" s="1143"/>
      <c r="C1" s="1143"/>
      <c r="D1" s="1143"/>
      <c r="E1" s="1143"/>
      <c r="F1" s="1143"/>
      <c r="G1" s="1143"/>
      <c r="H1" s="1143"/>
      <c r="I1" s="1143"/>
      <c r="J1" s="1143"/>
      <c r="K1" s="1143"/>
      <c r="L1" s="1143"/>
      <c r="M1" s="1143"/>
      <c r="N1" s="1143"/>
      <c r="O1" s="1143"/>
      <c r="P1" s="1143"/>
      <c r="Q1" s="1143"/>
    </row>
    <row r="2" spans="1:18" s="7" customFormat="1" ht="18.75">
      <c r="A2" s="1144" t="s">
        <v>167</v>
      </c>
      <c r="B2" s="1144"/>
      <c r="C2" s="1144"/>
      <c r="D2" s="1144"/>
      <c r="E2" s="1144"/>
      <c r="F2" s="1144"/>
      <c r="G2" s="1144"/>
      <c r="H2" s="1144"/>
      <c r="I2" s="1144"/>
      <c r="J2" s="1144"/>
      <c r="K2" s="1144"/>
      <c r="L2" s="1144"/>
      <c r="M2" s="1144"/>
      <c r="N2" s="1144"/>
      <c r="O2" s="1144"/>
      <c r="P2" s="1144"/>
      <c r="Q2" s="1144"/>
    </row>
    <row r="3" spans="1:18" s="7" customFormat="1" ht="19.5" thickBot="1">
      <c r="A3" s="1145" t="s">
        <v>168</v>
      </c>
      <c r="B3" s="1145"/>
      <c r="C3" s="1145"/>
      <c r="D3" s="1145"/>
      <c r="E3" s="1145"/>
      <c r="F3" s="1145"/>
      <c r="G3" s="1145"/>
      <c r="H3" s="1145"/>
      <c r="I3" s="1145"/>
      <c r="J3" s="1145"/>
      <c r="K3" s="1145"/>
      <c r="L3" s="1145"/>
      <c r="M3" s="1145"/>
      <c r="N3" s="1145"/>
      <c r="O3" s="1145"/>
      <c r="P3" s="1145"/>
      <c r="Q3" s="1145"/>
    </row>
    <row r="4" spans="1:18" s="23" customFormat="1" ht="25.5" customHeight="1" thickTop="1">
      <c r="A4" s="1157" t="s">
        <v>20</v>
      </c>
      <c r="B4" s="1157"/>
      <c r="C4" s="1157"/>
      <c r="D4" s="1157"/>
      <c r="E4" s="1157"/>
      <c r="F4" s="1157"/>
      <c r="G4" s="1157"/>
      <c r="H4" s="1157"/>
      <c r="I4" s="1157"/>
      <c r="J4" s="1157"/>
      <c r="K4" s="1157"/>
      <c r="L4" s="1157"/>
      <c r="M4" s="1157"/>
      <c r="N4" s="1157"/>
      <c r="O4" s="1157"/>
      <c r="P4" s="1157"/>
      <c r="Q4" s="1157"/>
    </row>
    <row r="5" spans="1:18" s="23" customFormat="1" ht="17.2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8" s="2" customFormat="1" ht="15" customHeight="1" thickBot="1">
      <c r="A6" s="178" t="s">
        <v>91</v>
      </c>
      <c r="B6" s="178"/>
      <c r="M6" s="27"/>
      <c r="N6" s="20"/>
      <c r="O6" s="319" t="s">
        <v>47</v>
      </c>
      <c r="P6" s="1158">
        <f ca="1">TODAY()</f>
        <v>45621</v>
      </c>
      <c r="Q6" s="1158"/>
    </row>
    <row r="7" spans="1:18" ht="15.75" thickBot="1">
      <c r="A7" s="1172" t="s">
        <v>257</v>
      </c>
      <c r="B7" s="1172" t="s">
        <v>1</v>
      </c>
      <c r="C7" s="1161" t="s">
        <v>169</v>
      </c>
      <c r="D7" s="1163" t="s">
        <v>170</v>
      </c>
      <c r="E7" s="1165" t="s">
        <v>281</v>
      </c>
      <c r="F7" s="1159" t="s">
        <v>171</v>
      </c>
      <c r="G7" s="1159"/>
      <c r="H7" s="1159"/>
      <c r="I7" s="1159"/>
      <c r="J7" s="1159"/>
      <c r="K7" s="1159"/>
      <c r="L7" s="1159"/>
      <c r="M7" s="1159"/>
      <c r="N7" s="1159"/>
      <c r="O7" s="1159"/>
      <c r="P7" s="1159"/>
      <c r="Q7" s="1160"/>
    </row>
    <row r="8" spans="1:18">
      <c r="A8" s="1173"/>
      <c r="B8" s="1173"/>
      <c r="C8" s="1162"/>
      <c r="D8" s="1164"/>
      <c r="E8" s="1166"/>
      <c r="F8" s="99" t="s">
        <v>111</v>
      </c>
      <c r="G8" s="103" t="s">
        <v>36</v>
      </c>
      <c r="H8" s="104" t="s">
        <v>37</v>
      </c>
      <c r="I8" s="105" t="s">
        <v>38</v>
      </c>
      <c r="J8" s="103" t="s">
        <v>39</v>
      </c>
      <c r="K8" s="103" t="s">
        <v>48</v>
      </c>
      <c r="L8" s="101" t="s">
        <v>40</v>
      </c>
      <c r="M8" s="101" t="s">
        <v>41</v>
      </c>
      <c r="N8" s="101" t="s">
        <v>172</v>
      </c>
      <c r="O8" s="101" t="s">
        <v>42</v>
      </c>
      <c r="P8" s="103" t="s">
        <v>89</v>
      </c>
      <c r="Q8" s="106" t="s">
        <v>76</v>
      </c>
    </row>
    <row r="9" spans="1:18" ht="15" thickBot="1">
      <c r="A9" s="1174"/>
      <c r="B9" s="1174"/>
      <c r="C9" s="1162"/>
      <c r="D9" s="1164"/>
      <c r="E9" s="1167"/>
      <c r="F9" s="318" t="s">
        <v>43</v>
      </c>
      <c r="G9" s="169"/>
      <c r="H9" s="164"/>
      <c r="I9" s="165" t="s">
        <v>112</v>
      </c>
      <c r="J9" s="170"/>
      <c r="K9" s="170"/>
      <c r="L9" s="166" t="s">
        <v>44</v>
      </c>
      <c r="M9" s="166" t="s">
        <v>45</v>
      </c>
      <c r="N9" s="166" t="s">
        <v>44</v>
      </c>
      <c r="O9" s="166" t="s">
        <v>46</v>
      </c>
      <c r="P9" s="170"/>
      <c r="Q9" s="171"/>
    </row>
    <row r="10" spans="1:18" s="142" customFormat="1" ht="18" customHeight="1">
      <c r="A10" s="1171" t="s">
        <v>439</v>
      </c>
      <c r="B10" s="286" t="s">
        <v>447</v>
      </c>
      <c r="C10" s="288" t="s">
        <v>545</v>
      </c>
      <c r="D10" s="484">
        <v>45627</v>
      </c>
      <c r="E10" s="485">
        <v>45630</v>
      </c>
      <c r="F10" s="486">
        <v>45637</v>
      </c>
      <c r="G10" s="487">
        <v>45639</v>
      </c>
      <c r="H10" s="487">
        <v>45637</v>
      </c>
      <c r="I10" s="487">
        <v>45637</v>
      </c>
      <c r="J10" s="487">
        <v>45635</v>
      </c>
      <c r="K10" s="487">
        <v>45637</v>
      </c>
      <c r="L10" s="487">
        <v>45637</v>
      </c>
      <c r="M10" s="486">
        <v>45638</v>
      </c>
      <c r="N10" s="487">
        <v>45638</v>
      </c>
      <c r="O10" s="487">
        <v>45637</v>
      </c>
      <c r="P10" s="487">
        <v>45638</v>
      </c>
      <c r="Q10" s="488">
        <v>45635</v>
      </c>
      <c r="R10" s="483"/>
    </row>
    <row r="11" spans="1:18" s="142" customFormat="1" ht="18" customHeight="1">
      <c r="A11" s="1169"/>
      <c r="B11" s="240" t="s">
        <v>444</v>
      </c>
      <c r="C11" s="241" t="s">
        <v>585</v>
      </c>
      <c r="D11" s="489">
        <v>45634</v>
      </c>
      <c r="E11" s="490">
        <v>45637</v>
      </c>
      <c r="F11" s="491">
        <v>45644</v>
      </c>
      <c r="G11" s="492">
        <v>45646</v>
      </c>
      <c r="H11" s="492">
        <v>45644</v>
      </c>
      <c r="I11" s="492">
        <v>45644</v>
      </c>
      <c r="J11" s="492">
        <v>45642</v>
      </c>
      <c r="K11" s="492">
        <v>45644</v>
      </c>
      <c r="L11" s="492">
        <v>45644</v>
      </c>
      <c r="M11" s="491">
        <v>45645</v>
      </c>
      <c r="N11" s="492">
        <v>45645</v>
      </c>
      <c r="O11" s="492">
        <v>45644</v>
      </c>
      <c r="P11" s="492">
        <v>45645</v>
      </c>
      <c r="Q11" s="493">
        <v>45642</v>
      </c>
    </row>
    <row r="12" spans="1:18" s="142" customFormat="1" ht="18" customHeight="1">
      <c r="A12" s="1169"/>
      <c r="B12" s="315" t="s">
        <v>430</v>
      </c>
      <c r="C12" s="316" t="s">
        <v>595</v>
      </c>
      <c r="D12" s="494">
        <v>45641</v>
      </c>
      <c r="E12" s="490">
        <v>45644</v>
      </c>
      <c r="F12" s="495">
        <v>45651</v>
      </c>
      <c r="G12" s="496">
        <v>45653</v>
      </c>
      <c r="H12" s="496">
        <v>45651</v>
      </c>
      <c r="I12" s="496">
        <v>45651</v>
      </c>
      <c r="J12" s="496">
        <v>45649</v>
      </c>
      <c r="K12" s="496">
        <v>45651</v>
      </c>
      <c r="L12" s="496">
        <v>45651</v>
      </c>
      <c r="M12" s="495">
        <v>45652</v>
      </c>
      <c r="N12" s="496">
        <v>45652</v>
      </c>
      <c r="O12" s="496">
        <v>45651</v>
      </c>
      <c r="P12" s="496">
        <v>45652</v>
      </c>
      <c r="Q12" s="497">
        <v>45649</v>
      </c>
    </row>
    <row r="13" spans="1:18" s="142" customFormat="1" ht="18" customHeight="1" thickBot="1">
      <c r="A13" s="1170"/>
      <c r="B13" s="249" t="s">
        <v>447</v>
      </c>
      <c r="C13" s="289" t="s">
        <v>585</v>
      </c>
      <c r="D13" s="498">
        <v>45648</v>
      </c>
      <c r="E13" s="499">
        <v>45651</v>
      </c>
      <c r="F13" s="500">
        <v>45658</v>
      </c>
      <c r="G13" s="501">
        <v>45660</v>
      </c>
      <c r="H13" s="501">
        <v>45658</v>
      </c>
      <c r="I13" s="501">
        <v>45658</v>
      </c>
      <c r="J13" s="501">
        <v>45656</v>
      </c>
      <c r="K13" s="501">
        <v>45658</v>
      </c>
      <c r="L13" s="501">
        <v>45658</v>
      </c>
      <c r="M13" s="500">
        <v>45659</v>
      </c>
      <c r="N13" s="501">
        <v>45659</v>
      </c>
      <c r="O13" s="501">
        <v>45658</v>
      </c>
      <c r="P13" s="501">
        <v>45659</v>
      </c>
      <c r="Q13" s="502">
        <v>45656</v>
      </c>
    </row>
    <row r="14" spans="1:18" s="142" customFormat="1" ht="18" customHeight="1">
      <c r="A14" s="1171" t="s">
        <v>440</v>
      </c>
      <c r="B14" s="286" t="s">
        <v>541</v>
      </c>
      <c r="C14" s="288" t="s">
        <v>638</v>
      </c>
      <c r="D14" s="484">
        <v>45633</v>
      </c>
      <c r="E14" s="485">
        <v>45638</v>
      </c>
      <c r="F14" s="486">
        <v>45643</v>
      </c>
      <c r="G14" s="487">
        <v>45645</v>
      </c>
      <c r="H14" s="487">
        <v>45643</v>
      </c>
      <c r="I14" s="487">
        <v>45643</v>
      </c>
      <c r="J14" s="487">
        <v>45641</v>
      </c>
      <c r="K14" s="487">
        <v>45643</v>
      </c>
      <c r="L14" s="487">
        <v>45643</v>
      </c>
      <c r="M14" s="486">
        <v>45644</v>
      </c>
      <c r="N14" s="487">
        <v>45644</v>
      </c>
      <c r="O14" s="487">
        <v>45643</v>
      </c>
      <c r="P14" s="487">
        <v>45644</v>
      </c>
      <c r="Q14" s="488">
        <v>45641</v>
      </c>
    </row>
    <row r="15" spans="1:18" s="142" customFormat="1" ht="18" customHeight="1">
      <c r="A15" s="1169"/>
      <c r="B15" s="240" t="s">
        <v>727</v>
      </c>
      <c r="C15" s="241" t="s">
        <v>546</v>
      </c>
      <c r="D15" s="503">
        <v>45640</v>
      </c>
      <c r="E15" s="504">
        <v>45645</v>
      </c>
      <c r="F15" s="491">
        <v>45650</v>
      </c>
      <c r="G15" s="492">
        <v>45652</v>
      </c>
      <c r="H15" s="492">
        <v>45650</v>
      </c>
      <c r="I15" s="492">
        <v>45650</v>
      </c>
      <c r="J15" s="492">
        <v>45648</v>
      </c>
      <c r="K15" s="492">
        <v>45650</v>
      </c>
      <c r="L15" s="492">
        <v>45650</v>
      </c>
      <c r="M15" s="491">
        <v>45651</v>
      </c>
      <c r="N15" s="492">
        <v>45651</v>
      </c>
      <c r="O15" s="492">
        <v>45650</v>
      </c>
      <c r="P15" s="492">
        <v>45651</v>
      </c>
      <c r="Q15" s="493">
        <v>45648</v>
      </c>
    </row>
    <row r="16" spans="1:18" s="142" customFormat="1" ht="18" customHeight="1">
      <c r="A16" s="1169"/>
      <c r="B16" s="315" t="s">
        <v>801</v>
      </c>
      <c r="C16" s="316" t="s">
        <v>802</v>
      </c>
      <c r="D16" s="505">
        <v>45647</v>
      </c>
      <c r="E16" s="504">
        <v>45652</v>
      </c>
      <c r="F16" s="495">
        <v>45657</v>
      </c>
      <c r="G16" s="496">
        <v>45659</v>
      </c>
      <c r="H16" s="496">
        <v>45657</v>
      </c>
      <c r="I16" s="496">
        <v>45657</v>
      </c>
      <c r="J16" s="496">
        <v>45655</v>
      </c>
      <c r="K16" s="496">
        <v>45657</v>
      </c>
      <c r="L16" s="496">
        <v>45657</v>
      </c>
      <c r="M16" s="495">
        <v>45658</v>
      </c>
      <c r="N16" s="496">
        <v>45658</v>
      </c>
      <c r="O16" s="496">
        <v>45657</v>
      </c>
      <c r="P16" s="496">
        <v>45658</v>
      </c>
      <c r="Q16" s="497">
        <v>45655</v>
      </c>
    </row>
    <row r="17" spans="1:17" s="142" customFormat="1" ht="18" customHeight="1" thickBot="1">
      <c r="A17" s="1170"/>
      <c r="B17" s="249" t="s">
        <v>541</v>
      </c>
      <c r="C17" s="289" t="s">
        <v>546</v>
      </c>
      <c r="D17" s="506">
        <v>45654</v>
      </c>
      <c r="E17" s="507">
        <v>45659</v>
      </c>
      <c r="F17" s="500">
        <v>45664</v>
      </c>
      <c r="G17" s="501">
        <v>45666</v>
      </c>
      <c r="H17" s="501">
        <v>45664</v>
      </c>
      <c r="I17" s="501">
        <v>45664</v>
      </c>
      <c r="J17" s="501">
        <v>45662</v>
      </c>
      <c r="K17" s="501">
        <v>45664</v>
      </c>
      <c r="L17" s="501">
        <v>45664</v>
      </c>
      <c r="M17" s="500">
        <v>45665</v>
      </c>
      <c r="N17" s="501">
        <v>45665</v>
      </c>
      <c r="O17" s="501">
        <v>45664</v>
      </c>
      <c r="P17" s="501">
        <v>45665</v>
      </c>
      <c r="Q17" s="502">
        <v>45662</v>
      </c>
    </row>
    <row r="18" spans="1:17" s="142" customFormat="1" ht="18" customHeight="1">
      <c r="A18" s="1171" t="s">
        <v>441</v>
      </c>
      <c r="B18" s="288" t="s">
        <v>571</v>
      </c>
      <c r="C18" s="288" t="s">
        <v>547</v>
      </c>
      <c r="D18" s="484">
        <v>45637</v>
      </c>
      <c r="E18" s="485">
        <v>45645</v>
      </c>
      <c r="F18" s="486">
        <v>45647</v>
      </c>
      <c r="G18" s="487">
        <v>45649</v>
      </c>
      <c r="H18" s="487">
        <v>45647</v>
      </c>
      <c r="I18" s="487">
        <v>45647</v>
      </c>
      <c r="J18" s="487">
        <v>45645</v>
      </c>
      <c r="K18" s="487">
        <v>45647</v>
      </c>
      <c r="L18" s="487">
        <v>45647</v>
      </c>
      <c r="M18" s="486">
        <v>45648</v>
      </c>
      <c r="N18" s="487">
        <v>45648</v>
      </c>
      <c r="O18" s="487">
        <v>45647</v>
      </c>
      <c r="P18" s="487">
        <v>45648</v>
      </c>
      <c r="Q18" s="488">
        <v>45645</v>
      </c>
    </row>
    <row r="19" spans="1:17" s="142" customFormat="1" ht="18" customHeight="1">
      <c r="A19" s="1169"/>
      <c r="B19" s="240" t="s">
        <v>476</v>
      </c>
      <c r="C19" s="241" t="s">
        <v>545</v>
      </c>
      <c r="D19" s="503">
        <v>45644</v>
      </c>
      <c r="E19" s="504">
        <v>45652</v>
      </c>
      <c r="F19" s="491">
        <v>45654</v>
      </c>
      <c r="G19" s="492">
        <v>45656</v>
      </c>
      <c r="H19" s="492">
        <v>45654</v>
      </c>
      <c r="I19" s="492">
        <v>45654</v>
      </c>
      <c r="J19" s="492">
        <v>45652</v>
      </c>
      <c r="K19" s="492">
        <v>45654</v>
      </c>
      <c r="L19" s="492">
        <v>45654</v>
      </c>
      <c r="M19" s="491">
        <v>45655</v>
      </c>
      <c r="N19" s="492">
        <v>45655</v>
      </c>
      <c r="O19" s="492">
        <v>45654</v>
      </c>
      <c r="P19" s="492">
        <v>45655</v>
      </c>
      <c r="Q19" s="493">
        <v>45652</v>
      </c>
    </row>
    <row r="20" spans="1:17" s="142" customFormat="1" ht="18" customHeight="1">
      <c r="A20" s="1169"/>
      <c r="B20" s="315" t="s">
        <v>438</v>
      </c>
      <c r="C20" s="316" t="s">
        <v>585</v>
      </c>
      <c r="D20" s="505">
        <v>45658</v>
      </c>
      <c r="E20" s="504">
        <v>45666</v>
      </c>
      <c r="F20" s="495">
        <v>45668</v>
      </c>
      <c r="G20" s="496">
        <v>45670</v>
      </c>
      <c r="H20" s="496">
        <v>45668</v>
      </c>
      <c r="I20" s="496">
        <v>45668</v>
      </c>
      <c r="J20" s="496">
        <v>45666</v>
      </c>
      <c r="K20" s="496">
        <v>45668</v>
      </c>
      <c r="L20" s="496">
        <v>45668</v>
      </c>
      <c r="M20" s="495">
        <v>45669</v>
      </c>
      <c r="N20" s="496">
        <v>45669</v>
      </c>
      <c r="O20" s="496">
        <v>45668</v>
      </c>
      <c r="P20" s="496">
        <v>45669</v>
      </c>
      <c r="Q20" s="497">
        <v>45666</v>
      </c>
    </row>
    <row r="21" spans="1:17" s="142" customFormat="1" ht="18" customHeight="1" thickBot="1">
      <c r="A21" s="1170"/>
      <c r="B21" s="249">
        <v>0</v>
      </c>
      <c r="C21" s="289">
        <v>0</v>
      </c>
      <c r="D21" s="506">
        <v>0</v>
      </c>
      <c r="E21" s="507">
        <v>0</v>
      </c>
      <c r="F21" s="500">
        <v>10</v>
      </c>
      <c r="G21" s="501">
        <v>12</v>
      </c>
      <c r="H21" s="501">
        <v>10</v>
      </c>
      <c r="I21" s="501">
        <v>10</v>
      </c>
      <c r="J21" s="501">
        <v>8</v>
      </c>
      <c r="K21" s="501">
        <v>10</v>
      </c>
      <c r="L21" s="501">
        <v>10</v>
      </c>
      <c r="M21" s="500">
        <v>11</v>
      </c>
      <c r="N21" s="501">
        <v>11</v>
      </c>
      <c r="O21" s="501">
        <v>10</v>
      </c>
      <c r="P21" s="501">
        <v>11</v>
      </c>
      <c r="Q21" s="502">
        <v>8</v>
      </c>
    </row>
    <row r="22" spans="1:17" s="142" customFormat="1" ht="18" customHeight="1">
      <c r="A22" s="1171" t="s">
        <v>442</v>
      </c>
      <c r="B22" s="286" t="s">
        <v>507</v>
      </c>
      <c r="C22" s="287" t="s">
        <v>591</v>
      </c>
      <c r="D22" s="484">
        <v>45632</v>
      </c>
      <c r="E22" s="485">
        <v>45635</v>
      </c>
      <c r="F22" s="486">
        <v>45642</v>
      </c>
      <c r="G22" s="487">
        <v>45644</v>
      </c>
      <c r="H22" s="487">
        <v>45642</v>
      </c>
      <c r="I22" s="487">
        <v>45642</v>
      </c>
      <c r="J22" s="487">
        <v>45640</v>
      </c>
      <c r="K22" s="487">
        <v>45642</v>
      </c>
      <c r="L22" s="487">
        <v>45642</v>
      </c>
      <c r="M22" s="486">
        <v>45643</v>
      </c>
      <c r="N22" s="487">
        <v>45643</v>
      </c>
      <c r="O22" s="487">
        <v>45642</v>
      </c>
      <c r="P22" s="487">
        <v>45643</v>
      </c>
      <c r="Q22" s="488">
        <v>45640</v>
      </c>
    </row>
    <row r="23" spans="1:17" s="142" customFormat="1" ht="18" customHeight="1">
      <c r="A23" s="1169"/>
      <c r="B23" s="240" t="s">
        <v>475</v>
      </c>
      <c r="C23" s="244" t="s">
        <v>591</v>
      </c>
      <c r="D23" s="503">
        <v>45639</v>
      </c>
      <c r="E23" s="504">
        <v>45642</v>
      </c>
      <c r="F23" s="491">
        <v>45649</v>
      </c>
      <c r="G23" s="492">
        <v>45651</v>
      </c>
      <c r="H23" s="492">
        <v>45649</v>
      </c>
      <c r="I23" s="492">
        <v>45649</v>
      </c>
      <c r="J23" s="492">
        <v>45647</v>
      </c>
      <c r="K23" s="492">
        <v>45649</v>
      </c>
      <c r="L23" s="492">
        <v>45649</v>
      </c>
      <c r="M23" s="491">
        <v>45650</v>
      </c>
      <c r="N23" s="492">
        <v>45650</v>
      </c>
      <c r="O23" s="492">
        <v>45649</v>
      </c>
      <c r="P23" s="492">
        <v>45650</v>
      </c>
      <c r="Q23" s="493">
        <v>45647</v>
      </c>
    </row>
    <row r="24" spans="1:17" s="142" customFormat="1" ht="18" customHeight="1">
      <c r="A24" s="1169"/>
      <c r="B24" s="315" t="s">
        <v>505</v>
      </c>
      <c r="C24" s="317" t="s">
        <v>543</v>
      </c>
      <c r="D24" s="505">
        <v>45646</v>
      </c>
      <c r="E24" s="504">
        <v>45649</v>
      </c>
      <c r="F24" s="495">
        <v>45656</v>
      </c>
      <c r="G24" s="496">
        <v>45658</v>
      </c>
      <c r="H24" s="496">
        <v>45656</v>
      </c>
      <c r="I24" s="496">
        <v>45656</v>
      </c>
      <c r="J24" s="496">
        <v>45654</v>
      </c>
      <c r="K24" s="496">
        <v>45656</v>
      </c>
      <c r="L24" s="496">
        <v>45656</v>
      </c>
      <c r="M24" s="495">
        <v>45657</v>
      </c>
      <c r="N24" s="496">
        <v>45657</v>
      </c>
      <c r="O24" s="496">
        <v>45656</v>
      </c>
      <c r="P24" s="496">
        <v>45657</v>
      </c>
      <c r="Q24" s="497">
        <v>45654</v>
      </c>
    </row>
    <row r="25" spans="1:17" s="142" customFormat="1" ht="18" customHeight="1" thickBot="1">
      <c r="A25" s="1170"/>
      <c r="B25" s="249" t="s">
        <v>437</v>
      </c>
      <c r="C25" s="272" t="s">
        <v>543</v>
      </c>
      <c r="D25" s="506">
        <v>45653</v>
      </c>
      <c r="E25" s="507">
        <v>45656</v>
      </c>
      <c r="F25" s="500">
        <v>45663</v>
      </c>
      <c r="G25" s="501">
        <v>45665</v>
      </c>
      <c r="H25" s="501">
        <v>45663</v>
      </c>
      <c r="I25" s="501">
        <v>45663</v>
      </c>
      <c r="J25" s="501">
        <v>45661</v>
      </c>
      <c r="K25" s="501">
        <v>45663</v>
      </c>
      <c r="L25" s="501">
        <v>45663</v>
      </c>
      <c r="M25" s="500">
        <v>45664</v>
      </c>
      <c r="N25" s="501">
        <v>45664</v>
      </c>
      <c r="O25" s="501">
        <v>45663</v>
      </c>
      <c r="P25" s="501">
        <v>45664</v>
      </c>
      <c r="Q25" s="502">
        <v>45661</v>
      </c>
    </row>
    <row r="26" spans="1:17" s="142" customFormat="1" ht="18" customHeight="1">
      <c r="A26" s="1171" t="s">
        <v>278</v>
      </c>
      <c r="B26" s="286" t="s">
        <v>249</v>
      </c>
      <c r="C26" s="287" t="s">
        <v>625</v>
      </c>
      <c r="D26" s="484">
        <v>45630</v>
      </c>
      <c r="E26" s="485">
        <v>45637</v>
      </c>
      <c r="F26" s="486">
        <v>45640</v>
      </c>
      <c r="G26" s="487">
        <v>45642</v>
      </c>
      <c r="H26" s="487">
        <v>45640</v>
      </c>
      <c r="I26" s="487">
        <v>45640</v>
      </c>
      <c r="J26" s="487">
        <v>45638</v>
      </c>
      <c r="K26" s="487">
        <v>45640</v>
      </c>
      <c r="L26" s="487">
        <v>45640</v>
      </c>
      <c r="M26" s="486">
        <v>45641</v>
      </c>
      <c r="N26" s="487">
        <v>45641</v>
      </c>
      <c r="O26" s="487">
        <v>45640</v>
      </c>
      <c r="P26" s="487">
        <v>45641</v>
      </c>
      <c r="Q26" s="488">
        <v>45638</v>
      </c>
    </row>
    <row r="27" spans="1:17" s="142" customFormat="1" ht="18" customHeight="1">
      <c r="A27" s="1169"/>
      <c r="B27" s="240" t="s">
        <v>506</v>
      </c>
      <c r="C27" s="241" t="s">
        <v>803</v>
      </c>
      <c r="D27" s="489">
        <v>45637</v>
      </c>
      <c r="E27" s="490">
        <v>45644</v>
      </c>
      <c r="F27" s="491">
        <v>45647</v>
      </c>
      <c r="G27" s="492">
        <v>45649</v>
      </c>
      <c r="H27" s="492">
        <v>45647</v>
      </c>
      <c r="I27" s="492">
        <v>45647</v>
      </c>
      <c r="J27" s="492">
        <v>45645</v>
      </c>
      <c r="K27" s="492">
        <v>45647</v>
      </c>
      <c r="L27" s="492">
        <v>45647</v>
      </c>
      <c r="M27" s="491">
        <v>45648</v>
      </c>
      <c r="N27" s="492">
        <v>45648</v>
      </c>
      <c r="O27" s="492">
        <v>45647</v>
      </c>
      <c r="P27" s="492">
        <v>45648</v>
      </c>
      <c r="Q27" s="493">
        <v>45645</v>
      </c>
    </row>
    <row r="28" spans="1:17" s="142" customFormat="1" ht="18" customHeight="1">
      <c r="A28" s="1169"/>
      <c r="B28" s="315" t="s">
        <v>435</v>
      </c>
      <c r="C28" s="316" t="s">
        <v>625</v>
      </c>
      <c r="D28" s="494">
        <v>45644</v>
      </c>
      <c r="E28" s="490">
        <v>45651</v>
      </c>
      <c r="F28" s="495">
        <v>45654</v>
      </c>
      <c r="G28" s="496">
        <v>45656</v>
      </c>
      <c r="H28" s="496">
        <v>45654</v>
      </c>
      <c r="I28" s="496">
        <v>45654</v>
      </c>
      <c r="J28" s="496">
        <v>45652</v>
      </c>
      <c r="K28" s="496">
        <v>45654</v>
      </c>
      <c r="L28" s="496">
        <v>45654</v>
      </c>
      <c r="M28" s="495">
        <v>45655</v>
      </c>
      <c r="N28" s="496">
        <v>45655</v>
      </c>
      <c r="O28" s="496">
        <v>45654</v>
      </c>
      <c r="P28" s="496">
        <v>45655</v>
      </c>
      <c r="Q28" s="497">
        <v>45652</v>
      </c>
    </row>
    <row r="29" spans="1:17" s="142" customFormat="1" ht="18" customHeight="1" thickBot="1">
      <c r="A29" s="1170"/>
      <c r="B29" s="249" t="s">
        <v>249</v>
      </c>
      <c r="C29" s="289" t="s">
        <v>627</v>
      </c>
      <c r="D29" s="498">
        <v>45651</v>
      </c>
      <c r="E29" s="499">
        <v>45658</v>
      </c>
      <c r="F29" s="500">
        <v>45661</v>
      </c>
      <c r="G29" s="501">
        <v>45663</v>
      </c>
      <c r="H29" s="501">
        <v>45661</v>
      </c>
      <c r="I29" s="501">
        <v>45661</v>
      </c>
      <c r="J29" s="501">
        <v>45659</v>
      </c>
      <c r="K29" s="501">
        <v>45661</v>
      </c>
      <c r="L29" s="501">
        <v>45661</v>
      </c>
      <c r="M29" s="500">
        <v>45662</v>
      </c>
      <c r="N29" s="501">
        <v>45662</v>
      </c>
      <c r="O29" s="501">
        <v>45661</v>
      </c>
      <c r="P29" s="501">
        <v>45662</v>
      </c>
      <c r="Q29" s="502">
        <v>45659</v>
      </c>
    </row>
    <row r="30" spans="1:17" s="142" customFormat="1" ht="18" customHeight="1">
      <c r="A30" s="1171" t="s">
        <v>261</v>
      </c>
      <c r="B30" s="286" t="s">
        <v>611</v>
      </c>
      <c r="C30" s="288" t="s">
        <v>546</v>
      </c>
      <c r="D30" s="508">
        <v>45627</v>
      </c>
      <c r="E30" s="509">
        <v>45632</v>
      </c>
      <c r="F30" s="486">
        <v>45637</v>
      </c>
      <c r="G30" s="487">
        <v>45639</v>
      </c>
      <c r="H30" s="487">
        <v>45637</v>
      </c>
      <c r="I30" s="487">
        <v>45637</v>
      </c>
      <c r="J30" s="487">
        <v>45635</v>
      </c>
      <c r="K30" s="487">
        <v>45637</v>
      </c>
      <c r="L30" s="487">
        <v>45637</v>
      </c>
      <c r="M30" s="486">
        <v>45638</v>
      </c>
      <c r="N30" s="487">
        <v>45638</v>
      </c>
      <c r="O30" s="487">
        <v>45637</v>
      </c>
      <c r="P30" s="487">
        <v>45638</v>
      </c>
      <c r="Q30" s="488">
        <v>45635</v>
      </c>
    </row>
    <row r="31" spans="1:17" s="142" customFormat="1" ht="18" customHeight="1">
      <c r="A31" s="1169"/>
      <c r="B31" s="240" t="s">
        <v>427</v>
      </c>
      <c r="C31" s="241" t="s">
        <v>585</v>
      </c>
      <c r="D31" s="489">
        <v>45634</v>
      </c>
      <c r="E31" s="490">
        <v>45639</v>
      </c>
      <c r="F31" s="491">
        <v>45644</v>
      </c>
      <c r="G31" s="492">
        <v>45646</v>
      </c>
      <c r="H31" s="492">
        <v>45644</v>
      </c>
      <c r="I31" s="492">
        <v>45644</v>
      </c>
      <c r="J31" s="492">
        <v>45642</v>
      </c>
      <c r="K31" s="492">
        <v>45644</v>
      </c>
      <c r="L31" s="492">
        <v>45644</v>
      </c>
      <c r="M31" s="491">
        <v>45645</v>
      </c>
      <c r="N31" s="492">
        <v>45645</v>
      </c>
      <c r="O31" s="492">
        <v>45644</v>
      </c>
      <c r="P31" s="492">
        <v>45645</v>
      </c>
      <c r="Q31" s="493">
        <v>45642</v>
      </c>
    </row>
    <row r="32" spans="1:17" s="142" customFormat="1" ht="18" customHeight="1">
      <c r="A32" s="1169"/>
      <c r="B32" s="315" t="s">
        <v>418</v>
      </c>
      <c r="C32" s="316" t="s">
        <v>584</v>
      </c>
      <c r="D32" s="494">
        <v>45641</v>
      </c>
      <c r="E32" s="490">
        <v>45646</v>
      </c>
      <c r="F32" s="495">
        <v>45651</v>
      </c>
      <c r="G32" s="496">
        <v>45653</v>
      </c>
      <c r="H32" s="496">
        <v>45651</v>
      </c>
      <c r="I32" s="496">
        <v>45651</v>
      </c>
      <c r="J32" s="496">
        <v>45649</v>
      </c>
      <c r="K32" s="496">
        <v>45651</v>
      </c>
      <c r="L32" s="496">
        <v>45651</v>
      </c>
      <c r="M32" s="495">
        <v>45652</v>
      </c>
      <c r="N32" s="496">
        <v>45652</v>
      </c>
      <c r="O32" s="496">
        <v>45651</v>
      </c>
      <c r="P32" s="496">
        <v>45652</v>
      </c>
      <c r="Q32" s="497">
        <v>45649</v>
      </c>
    </row>
    <row r="33" spans="1:17" s="142" customFormat="1" ht="18" customHeight="1" thickBot="1">
      <c r="A33" s="1170"/>
      <c r="B33" s="249" t="s">
        <v>611</v>
      </c>
      <c r="C33" s="289" t="s">
        <v>545</v>
      </c>
      <c r="D33" s="498">
        <v>45648</v>
      </c>
      <c r="E33" s="499">
        <v>45653</v>
      </c>
      <c r="F33" s="500">
        <v>45658</v>
      </c>
      <c r="G33" s="501">
        <v>45660</v>
      </c>
      <c r="H33" s="501">
        <v>45658</v>
      </c>
      <c r="I33" s="501">
        <v>45658</v>
      </c>
      <c r="J33" s="501">
        <v>45656</v>
      </c>
      <c r="K33" s="501">
        <v>45658</v>
      </c>
      <c r="L33" s="501">
        <v>45658</v>
      </c>
      <c r="M33" s="500">
        <v>45659</v>
      </c>
      <c r="N33" s="501">
        <v>45659</v>
      </c>
      <c r="O33" s="501">
        <v>45658</v>
      </c>
      <c r="P33" s="501">
        <v>45659</v>
      </c>
      <c r="Q33" s="502">
        <v>45656</v>
      </c>
    </row>
    <row r="34" spans="1:17" s="142" customFormat="1" ht="18" customHeight="1">
      <c r="A34" s="1171" t="s">
        <v>279</v>
      </c>
      <c r="B34" s="286" t="s">
        <v>542</v>
      </c>
      <c r="C34" s="288" t="s">
        <v>584</v>
      </c>
      <c r="D34" s="508">
        <v>45632</v>
      </c>
      <c r="E34" s="509">
        <v>45639</v>
      </c>
      <c r="F34" s="486">
        <v>45642</v>
      </c>
      <c r="G34" s="487">
        <v>45644</v>
      </c>
      <c r="H34" s="487">
        <v>45642</v>
      </c>
      <c r="I34" s="487">
        <v>45642</v>
      </c>
      <c r="J34" s="487">
        <v>45640</v>
      </c>
      <c r="K34" s="487">
        <v>45642</v>
      </c>
      <c r="L34" s="487">
        <v>45642</v>
      </c>
      <c r="M34" s="486">
        <v>45643</v>
      </c>
      <c r="N34" s="487">
        <v>45643</v>
      </c>
      <c r="O34" s="487">
        <v>45642</v>
      </c>
      <c r="P34" s="487">
        <v>45643</v>
      </c>
      <c r="Q34" s="488">
        <v>45640</v>
      </c>
    </row>
    <row r="35" spans="1:17" s="142" customFormat="1" ht="18" customHeight="1">
      <c r="A35" s="1169"/>
      <c r="B35" s="240" t="s">
        <v>573</v>
      </c>
      <c r="C35" s="241" t="s">
        <v>804</v>
      </c>
      <c r="D35" s="489">
        <v>45639</v>
      </c>
      <c r="E35" s="490">
        <v>45646</v>
      </c>
      <c r="F35" s="491">
        <v>45649</v>
      </c>
      <c r="G35" s="492">
        <v>45651</v>
      </c>
      <c r="H35" s="492">
        <v>45649</v>
      </c>
      <c r="I35" s="492">
        <v>45649</v>
      </c>
      <c r="J35" s="492">
        <v>45647</v>
      </c>
      <c r="K35" s="492">
        <v>45649</v>
      </c>
      <c r="L35" s="492">
        <v>45649</v>
      </c>
      <c r="M35" s="491">
        <v>45650</v>
      </c>
      <c r="N35" s="492">
        <v>45650</v>
      </c>
      <c r="O35" s="492">
        <v>45649</v>
      </c>
      <c r="P35" s="492">
        <v>45650</v>
      </c>
      <c r="Q35" s="493">
        <v>45647</v>
      </c>
    </row>
    <row r="36" spans="1:17" s="142" customFormat="1" ht="18" customHeight="1">
      <c r="A36" s="1169"/>
      <c r="B36" s="315" t="s">
        <v>592</v>
      </c>
      <c r="C36" s="316" t="s">
        <v>585</v>
      </c>
      <c r="D36" s="494">
        <v>45646</v>
      </c>
      <c r="E36" s="490">
        <v>45653</v>
      </c>
      <c r="F36" s="495">
        <v>45656</v>
      </c>
      <c r="G36" s="496">
        <v>45658</v>
      </c>
      <c r="H36" s="496">
        <v>45656</v>
      </c>
      <c r="I36" s="496">
        <v>45656</v>
      </c>
      <c r="J36" s="496">
        <v>45654</v>
      </c>
      <c r="K36" s="496">
        <v>45656</v>
      </c>
      <c r="L36" s="496">
        <v>45656</v>
      </c>
      <c r="M36" s="495">
        <v>45657</v>
      </c>
      <c r="N36" s="496">
        <v>45657</v>
      </c>
      <c r="O36" s="496">
        <v>45656</v>
      </c>
      <c r="P36" s="496">
        <v>45657</v>
      </c>
      <c r="Q36" s="497">
        <v>45654</v>
      </c>
    </row>
    <row r="37" spans="1:17" s="142" customFormat="1" ht="18" customHeight="1" thickBot="1">
      <c r="A37" s="1170"/>
      <c r="B37" s="249" t="s">
        <v>542</v>
      </c>
      <c r="C37" s="317" t="s">
        <v>547</v>
      </c>
      <c r="D37" s="494">
        <v>45653</v>
      </c>
      <c r="E37" s="806">
        <v>45660</v>
      </c>
      <c r="F37" s="495">
        <v>45663</v>
      </c>
      <c r="G37" s="496">
        <v>45665</v>
      </c>
      <c r="H37" s="496">
        <v>45663</v>
      </c>
      <c r="I37" s="496">
        <v>45663</v>
      </c>
      <c r="J37" s="496">
        <v>45661</v>
      </c>
      <c r="K37" s="496">
        <v>45663</v>
      </c>
      <c r="L37" s="496">
        <v>45663</v>
      </c>
      <c r="M37" s="495">
        <v>45664</v>
      </c>
      <c r="N37" s="496">
        <v>45664</v>
      </c>
      <c r="O37" s="496">
        <v>45663</v>
      </c>
      <c r="P37" s="496">
        <v>45664</v>
      </c>
      <c r="Q37" s="497">
        <v>45661</v>
      </c>
    </row>
    <row r="38" spans="1:17" s="142" customFormat="1" ht="18" customHeight="1">
      <c r="A38" s="1175" t="s">
        <v>280</v>
      </c>
      <c r="B38" s="789" t="s">
        <v>728</v>
      </c>
      <c r="C38" s="803" t="s">
        <v>628</v>
      </c>
      <c r="D38" s="509">
        <v>45624</v>
      </c>
      <c r="E38" s="509">
        <v>45630</v>
      </c>
      <c r="F38" s="790">
        <v>45634</v>
      </c>
      <c r="G38" s="791">
        <v>45636</v>
      </c>
      <c r="H38" s="791">
        <v>45634</v>
      </c>
      <c r="I38" s="791">
        <v>45634</v>
      </c>
      <c r="J38" s="791">
        <v>45632</v>
      </c>
      <c r="K38" s="791">
        <v>45634</v>
      </c>
      <c r="L38" s="791">
        <v>45634</v>
      </c>
      <c r="M38" s="790">
        <v>45635</v>
      </c>
      <c r="N38" s="791">
        <v>45635</v>
      </c>
      <c r="O38" s="791">
        <v>45634</v>
      </c>
      <c r="P38" s="791">
        <v>45635</v>
      </c>
      <c r="Q38" s="792">
        <v>45632</v>
      </c>
    </row>
    <row r="39" spans="1:17" s="142" customFormat="1" ht="18" customHeight="1">
      <c r="A39" s="1176"/>
      <c r="B39" s="775" t="s">
        <v>482</v>
      </c>
      <c r="C39" s="804" t="s">
        <v>584</v>
      </c>
      <c r="D39" s="490">
        <v>45638</v>
      </c>
      <c r="E39" s="490">
        <v>45644</v>
      </c>
      <c r="F39" s="776">
        <v>45648</v>
      </c>
      <c r="G39" s="777">
        <v>45650</v>
      </c>
      <c r="H39" s="777">
        <v>45648</v>
      </c>
      <c r="I39" s="777">
        <v>45648</v>
      </c>
      <c r="J39" s="777">
        <v>45646</v>
      </c>
      <c r="K39" s="777">
        <v>45648</v>
      </c>
      <c r="L39" s="777">
        <v>45648</v>
      </c>
      <c r="M39" s="776">
        <v>45649</v>
      </c>
      <c r="N39" s="777">
        <v>45649</v>
      </c>
      <c r="O39" s="777">
        <v>45648</v>
      </c>
      <c r="P39" s="777">
        <v>45649</v>
      </c>
      <c r="Q39" s="778">
        <v>45646</v>
      </c>
    </row>
    <row r="40" spans="1:17" s="142" customFormat="1" ht="18" customHeight="1">
      <c r="A40" s="1176"/>
      <c r="B40" s="775" t="s">
        <v>428</v>
      </c>
      <c r="C40" s="804" t="s">
        <v>802</v>
      </c>
      <c r="D40" s="490">
        <v>45645</v>
      </c>
      <c r="E40" s="490">
        <v>45651</v>
      </c>
      <c r="F40" s="776">
        <v>45655</v>
      </c>
      <c r="G40" s="777">
        <v>45657</v>
      </c>
      <c r="H40" s="777">
        <v>45655</v>
      </c>
      <c r="I40" s="777">
        <v>45655</v>
      </c>
      <c r="J40" s="777">
        <v>45653</v>
      </c>
      <c r="K40" s="777">
        <v>45655</v>
      </c>
      <c r="L40" s="777">
        <v>45655</v>
      </c>
      <c r="M40" s="776">
        <v>45656</v>
      </c>
      <c r="N40" s="777">
        <v>45656</v>
      </c>
      <c r="O40" s="777">
        <v>45655</v>
      </c>
      <c r="P40" s="777">
        <v>45656</v>
      </c>
      <c r="Q40" s="778">
        <v>45653</v>
      </c>
    </row>
    <row r="41" spans="1:17" s="142" customFormat="1" ht="18" customHeight="1" thickBot="1">
      <c r="A41" s="1177"/>
      <c r="B41" s="793" t="s">
        <v>482</v>
      </c>
      <c r="C41" s="805" t="s">
        <v>547</v>
      </c>
      <c r="D41" s="499">
        <v>45659</v>
      </c>
      <c r="E41" s="499">
        <v>45665</v>
      </c>
      <c r="F41" s="794">
        <v>45669</v>
      </c>
      <c r="G41" s="795">
        <v>45671</v>
      </c>
      <c r="H41" s="795">
        <v>45669</v>
      </c>
      <c r="I41" s="795">
        <v>45669</v>
      </c>
      <c r="J41" s="795">
        <v>45667</v>
      </c>
      <c r="K41" s="795">
        <v>45669</v>
      </c>
      <c r="L41" s="795">
        <v>45669</v>
      </c>
      <c r="M41" s="794">
        <v>45670</v>
      </c>
      <c r="N41" s="795">
        <v>45670</v>
      </c>
      <c r="O41" s="795">
        <v>45669</v>
      </c>
      <c r="P41" s="795">
        <v>45670</v>
      </c>
      <c r="Q41" s="796">
        <v>45667</v>
      </c>
    </row>
    <row r="42" spans="1:17" s="142" customFormat="1" ht="18" customHeight="1">
      <c r="A42" s="1175" t="s">
        <v>431</v>
      </c>
      <c r="B42" s="808" t="s">
        <v>426</v>
      </c>
      <c r="C42" s="811" t="s">
        <v>584</v>
      </c>
      <c r="D42" s="509">
        <v>45631</v>
      </c>
      <c r="E42" s="509">
        <v>45638</v>
      </c>
      <c r="F42" s="486">
        <v>45641</v>
      </c>
      <c r="G42" s="487">
        <v>45643</v>
      </c>
      <c r="H42" s="487">
        <v>45641</v>
      </c>
      <c r="I42" s="487">
        <v>45641</v>
      </c>
      <c r="J42" s="487">
        <v>45639</v>
      </c>
      <c r="K42" s="487">
        <v>45641</v>
      </c>
      <c r="L42" s="487">
        <v>45641</v>
      </c>
      <c r="M42" s="487">
        <v>45642</v>
      </c>
      <c r="N42" s="487">
        <v>45642</v>
      </c>
      <c r="O42" s="487">
        <v>45641</v>
      </c>
      <c r="P42" s="487">
        <v>45642</v>
      </c>
      <c r="Q42" s="510">
        <v>45639</v>
      </c>
    </row>
    <row r="43" spans="1:17" s="142" customFormat="1" ht="18" customHeight="1">
      <c r="A43" s="1176"/>
      <c r="B43" s="809" t="s">
        <v>583</v>
      </c>
      <c r="C43" s="812" t="s">
        <v>590</v>
      </c>
      <c r="D43" s="490">
        <v>45638</v>
      </c>
      <c r="E43" s="490">
        <v>45645</v>
      </c>
      <c r="F43" s="491">
        <v>45648</v>
      </c>
      <c r="G43" s="492">
        <v>45650</v>
      </c>
      <c r="H43" s="492">
        <v>45648</v>
      </c>
      <c r="I43" s="492">
        <v>45648</v>
      </c>
      <c r="J43" s="492">
        <v>45646</v>
      </c>
      <c r="K43" s="492">
        <v>45648</v>
      </c>
      <c r="L43" s="492">
        <v>45648</v>
      </c>
      <c r="M43" s="492">
        <v>45649</v>
      </c>
      <c r="N43" s="492">
        <v>45649</v>
      </c>
      <c r="O43" s="492">
        <v>45648</v>
      </c>
      <c r="P43" s="492">
        <v>45649</v>
      </c>
      <c r="Q43" s="511">
        <v>45646</v>
      </c>
    </row>
    <row r="44" spans="1:17" s="142" customFormat="1" ht="18" customHeight="1">
      <c r="A44" s="1176"/>
      <c r="B44" s="809" t="s">
        <v>239</v>
      </c>
      <c r="C44" s="812" t="s">
        <v>644</v>
      </c>
      <c r="D44" s="490">
        <v>45645</v>
      </c>
      <c r="E44" s="490">
        <v>45652</v>
      </c>
      <c r="F44" s="491">
        <v>45655</v>
      </c>
      <c r="G44" s="492">
        <v>45657</v>
      </c>
      <c r="H44" s="492">
        <v>45655</v>
      </c>
      <c r="I44" s="492">
        <v>45655</v>
      </c>
      <c r="J44" s="492">
        <v>45653</v>
      </c>
      <c r="K44" s="492">
        <v>45655</v>
      </c>
      <c r="L44" s="492">
        <v>45655</v>
      </c>
      <c r="M44" s="492">
        <v>45656</v>
      </c>
      <c r="N44" s="492">
        <v>45656</v>
      </c>
      <c r="O44" s="492">
        <v>45655</v>
      </c>
      <c r="P44" s="492">
        <v>45656</v>
      </c>
      <c r="Q44" s="511">
        <v>45653</v>
      </c>
    </row>
    <row r="45" spans="1:17" s="142" customFormat="1" ht="18" customHeight="1" thickBot="1">
      <c r="A45" s="1177"/>
      <c r="B45" s="810" t="s">
        <v>426</v>
      </c>
      <c r="C45" s="813" t="s">
        <v>547</v>
      </c>
      <c r="D45" s="499">
        <v>45652</v>
      </c>
      <c r="E45" s="499">
        <v>45659</v>
      </c>
      <c r="F45" s="500">
        <v>45662</v>
      </c>
      <c r="G45" s="501">
        <v>45664</v>
      </c>
      <c r="H45" s="501">
        <v>45662</v>
      </c>
      <c r="I45" s="501">
        <v>45662</v>
      </c>
      <c r="J45" s="501">
        <v>45660</v>
      </c>
      <c r="K45" s="501">
        <v>45662</v>
      </c>
      <c r="L45" s="501">
        <v>45662</v>
      </c>
      <c r="M45" s="501">
        <v>45663</v>
      </c>
      <c r="N45" s="501">
        <v>45663</v>
      </c>
      <c r="O45" s="501">
        <v>45662</v>
      </c>
      <c r="P45" s="501">
        <v>45663</v>
      </c>
      <c r="Q45" s="513">
        <v>45660</v>
      </c>
    </row>
    <row r="46" spans="1:17" s="142" customFormat="1" ht="18" hidden="1" customHeight="1">
      <c r="A46" s="1168" t="s">
        <v>422</v>
      </c>
      <c r="B46" s="779"/>
      <c r="C46" s="780"/>
      <c r="D46" s="781"/>
      <c r="E46" s="782"/>
      <c r="F46" s="783"/>
      <c r="G46" s="784"/>
      <c r="H46" s="784"/>
      <c r="I46" s="784"/>
      <c r="J46" s="784"/>
      <c r="K46" s="784"/>
      <c r="L46" s="784"/>
      <c r="M46" s="783"/>
      <c r="N46" s="784"/>
      <c r="O46" s="784"/>
      <c r="P46" s="784"/>
      <c r="Q46" s="785"/>
    </row>
    <row r="47" spans="1:17" s="142" customFormat="1" ht="18" hidden="1" customHeight="1">
      <c r="A47" s="1169"/>
      <c r="B47" s="240"/>
      <c r="C47" s="241"/>
      <c r="D47" s="489"/>
      <c r="E47" s="490"/>
      <c r="F47" s="491"/>
      <c r="G47" s="492"/>
      <c r="H47" s="492"/>
      <c r="I47" s="492"/>
      <c r="J47" s="492"/>
      <c r="K47" s="492"/>
      <c r="L47" s="492"/>
      <c r="M47" s="491"/>
      <c r="N47" s="492"/>
      <c r="O47" s="492"/>
      <c r="P47" s="492"/>
      <c r="Q47" s="493"/>
    </row>
    <row r="48" spans="1:17" s="142" customFormat="1" ht="18" hidden="1" customHeight="1">
      <c r="A48" s="1169"/>
      <c r="B48" s="315"/>
      <c r="C48" s="316"/>
      <c r="D48" s="494"/>
      <c r="E48" s="490"/>
      <c r="F48" s="495"/>
      <c r="G48" s="496"/>
      <c r="H48" s="496"/>
      <c r="I48" s="496"/>
      <c r="J48" s="496"/>
      <c r="K48" s="496"/>
      <c r="L48" s="496"/>
      <c r="M48" s="495"/>
      <c r="N48" s="496"/>
      <c r="O48" s="496"/>
      <c r="P48" s="496"/>
      <c r="Q48" s="497"/>
    </row>
    <row r="49" spans="1:17" s="142" customFormat="1" ht="18" hidden="1" customHeight="1" thickBot="1">
      <c r="A49" s="1170"/>
      <c r="B49" s="249"/>
      <c r="C49" s="272"/>
      <c r="D49" s="498"/>
      <c r="E49" s="499"/>
      <c r="F49" s="500"/>
      <c r="G49" s="501"/>
      <c r="H49" s="501"/>
      <c r="I49" s="501"/>
      <c r="J49" s="501"/>
      <c r="K49" s="501"/>
      <c r="L49" s="501"/>
      <c r="M49" s="500"/>
      <c r="N49" s="501"/>
      <c r="O49" s="501"/>
      <c r="P49" s="501"/>
      <c r="Q49" s="502"/>
    </row>
    <row r="51" spans="1:17">
      <c r="A51" s="163" t="s">
        <v>176</v>
      </c>
      <c r="B51" s="163"/>
    </row>
  </sheetData>
  <mergeCells count="21">
    <mergeCell ref="F7:Q7"/>
    <mergeCell ref="C7:C9"/>
    <mergeCell ref="D7:D9"/>
    <mergeCell ref="E7:E9"/>
    <mergeCell ref="A46:A49"/>
    <mergeCell ref="A14:A17"/>
    <mergeCell ref="A7:A9"/>
    <mergeCell ref="A10:A13"/>
    <mergeCell ref="A18:A21"/>
    <mergeCell ref="A34:A37"/>
    <mergeCell ref="A30:A33"/>
    <mergeCell ref="A42:A45"/>
    <mergeCell ref="B7:B9"/>
    <mergeCell ref="A22:A25"/>
    <mergeCell ref="A38:A41"/>
    <mergeCell ref="A26:A29"/>
    <mergeCell ref="A1:Q1"/>
    <mergeCell ref="A2:Q2"/>
    <mergeCell ref="A3:Q3"/>
    <mergeCell ref="A4:Q4"/>
    <mergeCell ref="P6:Q6"/>
  </mergeCells>
  <phoneticPr fontId="20" type="noConversion"/>
  <hyperlinks>
    <hyperlink ref="A6" location="INDEX!A1" display="BACK TO INDEX" xr:uid="{00000000-0004-0000-0200-000000000000}"/>
  </hyperlinks>
  <pageMargins left="0.25" right="0" top="0.25" bottom="0" header="0.5" footer="0.5"/>
  <pageSetup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T51"/>
  <sheetViews>
    <sheetView zoomScaleNormal="100" workbookViewId="0">
      <selection activeCell="A51" sqref="A51"/>
    </sheetView>
  </sheetViews>
  <sheetFormatPr defaultRowHeight="15"/>
  <cols>
    <col min="1" max="1" width="7.140625" style="11" customWidth="1"/>
    <col min="2" max="2" width="21.7109375" style="11" customWidth="1"/>
    <col min="3" max="3" width="9" style="11" customWidth="1"/>
    <col min="4" max="5" width="8.7109375" style="11" customWidth="1"/>
    <col min="6" max="19" width="9.5703125" style="11" customWidth="1"/>
    <col min="20" max="16384" width="9.140625" style="11"/>
  </cols>
  <sheetData>
    <row r="1" spans="1:20" s="6" customFormat="1" ht="26.25">
      <c r="A1" s="1143" t="s">
        <v>163</v>
      </c>
      <c r="B1" s="1143"/>
      <c r="C1" s="1143"/>
      <c r="D1" s="1143"/>
      <c r="E1" s="1143"/>
      <c r="F1" s="1143"/>
      <c r="G1" s="1143"/>
      <c r="H1" s="1143"/>
      <c r="I1" s="1143"/>
      <c r="J1" s="1143"/>
      <c r="K1" s="1143"/>
      <c r="L1" s="1143"/>
      <c r="M1" s="1143"/>
      <c r="N1" s="1143"/>
      <c r="O1" s="1143"/>
      <c r="P1" s="1143"/>
      <c r="Q1" s="1143"/>
      <c r="R1" s="1143"/>
      <c r="S1" s="1143"/>
    </row>
    <row r="2" spans="1:20" s="7" customFormat="1" ht="18.75">
      <c r="A2" s="1144" t="s">
        <v>167</v>
      </c>
      <c r="B2" s="1144"/>
      <c r="C2" s="1144"/>
      <c r="D2" s="1144"/>
      <c r="E2" s="1144"/>
      <c r="F2" s="1144"/>
      <c r="G2" s="1144"/>
      <c r="H2" s="1144"/>
      <c r="I2" s="1144"/>
      <c r="J2" s="1144"/>
      <c r="K2" s="1144"/>
      <c r="L2" s="1144"/>
      <c r="M2" s="1144"/>
      <c r="N2" s="1144"/>
      <c r="O2" s="1144"/>
      <c r="P2" s="1144"/>
      <c r="Q2" s="1144"/>
      <c r="R2" s="1144"/>
      <c r="S2" s="1144"/>
    </row>
    <row r="3" spans="1:20" s="7" customFormat="1" ht="19.5" thickBot="1">
      <c r="A3" s="1145" t="s">
        <v>168</v>
      </c>
      <c r="B3" s="1145"/>
      <c r="C3" s="1145"/>
      <c r="D3" s="1145"/>
      <c r="E3" s="1145"/>
      <c r="F3" s="1145"/>
      <c r="G3" s="1145"/>
      <c r="H3" s="1145"/>
      <c r="I3" s="1145"/>
      <c r="J3" s="1145"/>
      <c r="K3" s="1145"/>
      <c r="L3" s="1145"/>
      <c r="M3" s="1145"/>
      <c r="N3" s="1145"/>
      <c r="O3" s="1145"/>
      <c r="P3" s="1145"/>
      <c r="Q3" s="1145"/>
      <c r="R3" s="1145"/>
      <c r="S3" s="1145"/>
    </row>
    <row r="4" spans="1:20" s="37" customFormat="1" ht="25.5" customHeight="1" thickTop="1">
      <c r="A4" s="1157" t="s">
        <v>20</v>
      </c>
      <c r="B4" s="1157"/>
      <c r="C4" s="1157"/>
      <c r="D4" s="1157"/>
      <c r="E4" s="1157"/>
      <c r="F4" s="1157"/>
      <c r="G4" s="1157"/>
      <c r="H4" s="1157"/>
      <c r="I4" s="1157"/>
      <c r="J4" s="1157"/>
      <c r="K4" s="1157"/>
      <c r="L4" s="1157"/>
      <c r="M4" s="1157"/>
      <c r="N4" s="1157"/>
      <c r="O4" s="1157"/>
      <c r="P4" s="1157"/>
      <c r="Q4" s="1157"/>
      <c r="R4" s="1157"/>
      <c r="S4" s="1157"/>
    </row>
    <row r="6" spans="1:20" s="21" customFormat="1" ht="13.5" thickBot="1">
      <c r="A6" s="36" t="s">
        <v>91</v>
      </c>
      <c r="B6" s="36"/>
      <c r="Q6" s="321" t="s">
        <v>47</v>
      </c>
      <c r="R6" s="1158">
        <f ca="1">TODAY()</f>
        <v>45621</v>
      </c>
      <c r="S6" s="1158"/>
    </row>
    <row r="7" spans="1:20" ht="15.75" thickBot="1">
      <c r="A7" s="1191" t="s">
        <v>257</v>
      </c>
      <c r="B7" s="1182" t="s">
        <v>1</v>
      </c>
      <c r="C7" s="1163" t="s">
        <v>169</v>
      </c>
      <c r="D7" s="1161" t="s">
        <v>170</v>
      </c>
      <c r="E7" s="1183" t="s">
        <v>281</v>
      </c>
      <c r="F7" s="1180" t="s">
        <v>171</v>
      </c>
      <c r="G7" s="1180"/>
      <c r="H7" s="1180"/>
      <c r="I7" s="1180"/>
      <c r="J7" s="1180"/>
      <c r="K7" s="1180"/>
      <c r="L7" s="1180"/>
      <c r="M7" s="1180"/>
      <c r="N7" s="1180"/>
      <c r="O7" s="1180"/>
      <c r="P7" s="1180"/>
      <c r="Q7" s="1180"/>
      <c r="R7" s="1180"/>
      <c r="S7" s="1181"/>
    </row>
    <row r="8" spans="1:20">
      <c r="A8" s="1164"/>
      <c r="B8" s="1164"/>
      <c r="C8" s="1164"/>
      <c r="D8" s="1162"/>
      <c r="E8" s="1162"/>
      <c r="F8" s="1184" t="s">
        <v>80</v>
      </c>
      <c r="G8" s="1178" t="s">
        <v>23</v>
      </c>
      <c r="H8" s="99" t="s">
        <v>96</v>
      </c>
      <c r="I8" s="100" t="s">
        <v>97</v>
      </c>
      <c r="J8" s="101" t="s">
        <v>98</v>
      </c>
      <c r="K8" s="101" t="s">
        <v>99</v>
      </c>
      <c r="L8" s="101" t="s">
        <v>100</v>
      </c>
      <c r="M8" s="101" t="s">
        <v>179</v>
      </c>
      <c r="N8" s="101" t="s">
        <v>85</v>
      </c>
      <c r="O8" s="101" t="s">
        <v>102</v>
      </c>
      <c r="P8" s="102" t="s">
        <v>103</v>
      </c>
      <c r="Q8" s="102" t="s">
        <v>120</v>
      </c>
      <c r="R8" s="102" t="s">
        <v>104</v>
      </c>
      <c r="S8" s="1186" t="s">
        <v>158</v>
      </c>
    </row>
    <row r="9" spans="1:20" ht="15.75" thickBot="1">
      <c r="A9" s="1164"/>
      <c r="B9" s="1164"/>
      <c r="C9" s="1164"/>
      <c r="D9" s="1162"/>
      <c r="E9" s="1162"/>
      <c r="F9" s="1185"/>
      <c r="G9" s="1179"/>
      <c r="H9" s="165" t="s">
        <v>105</v>
      </c>
      <c r="I9" s="166" t="s">
        <v>44</v>
      </c>
      <c r="J9" s="166" t="s">
        <v>100</v>
      </c>
      <c r="K9" s="166" t="s">
        <v>44</v>
      </c>
      <c r="L9" s="166" t="s">
        <v>46</v>
      </c>
      <c r="M9" s="166"/>
      <c r="N9" s="167"/>
      <c r="O9" s="166" t="s">
        <v>106</v>
      </c>
      <c r="P9" s="168" t="s">
        <v>107</v>
      </c>
      <c r="Q9" s="168" t="s">
        <v>44</v>
      </c>
      <c r="R9" s="168" t="s">
        <v>108</v>
      </c>
      <c r="S9" s="1187"/>
    </row>
    <row r="10" spans="1:20" s="142" customFormat="1" ht="18" customHeight="1">
      <c r="A10" s="1171" t="s">
        <v>439</v>
      </c>
      <c r="B10" s="286" t="s">
        <v>447</v>
      </c>
      <c r="C10" s="288" t="s">
        <v>545</v>
      </c>
      <c r="D10" s="484">
        <v>45627</v>
      </c>
      <c r="E10" s="485">
        <v>45630</v>
      </c>
      <c r="F10" s="486">
        <v>45637</v>
      </c>
      <c r="G10" s="487">
        <v>45637</v>
      </c>
      <c r="H10" s="487">
        <v>45637</v>
      </c>
      <c r="I10" s="487">
        <v>45637</v>
      </c>
      <c r="J10" s="487">
        <v>45640</v>
      </c>
      <c r="K10" s="487">
        <v>45637</v>
      </c>
      <c r="L10" s="487">
        <v>45640</v>
      </c>
      <c r="M10" s="486">
        <v>45639</v>
      </c>
      <c r="N10" s="487">
        <v>45640</v>
      </c>
      <c r="O10" s="487">
        <v>45637</v>
      </c>
      <c r="P10" s="487">
        <v>45636</v>
      </c>
      <c r="Q10" s="487">
        <v>45637</v>
      </c>
      <c r="R10" s="487">
        <v>45638</v>
      </c>
      <c r="S10" s="510">
        <v>45635</v>
      </c>
      <c r="T10" s="144"/>
    </row>
    <row r="11" spans="1:20" s="142" customFormat="1" ht="18" customHeight="1">
      <c r="A11" s="1169"/>
      <c r="B11" s="240" t="s">
        <v>444</v>
      </c>
      <c r="C11" s="241" t="s">
        <v>585</v>
      </c>
      <c r="D11" s="489">
        <v>45634</v>
      </c>
      <c r="E11" s="490">
        <v>45637</v>
      </c>
      <c r="F11" s="491">
        <v>45644</v>
      </c>
      <c r="G11" s="492">
        <v>45644</v>
      </c>
      <c r="H11" s="492">
        <v>45644</v>
      </c>
      <c r="I11" s="492">
        <v>45644</v>
      </c>
      <c r="J11" s="492">
        <v>45647</v>
      </c>
      <c r="K11" s="492">
        <v>45644</v>
      </c>
      <c r="L11" s="492">
        <v>45647</v>
      </c>
      <c r="M11" s="491">
        <v>45646</v>
      </c>
      <c r="N11" s="492">
        <v>45647</v>
      </c>
      <c r="O11" s="492">
        <v>45644</v>
      </c>
      <c r="P11" s="492">
        <v>45643</v>
      </c>
      <c r="Q11" s="492">
        <v>45644</v>
      </c>
      <c r="R11" s="492">
        <v>45645</v>
      </c>
      <c r="S11" s="511">
        <v>45642</v>
      </c>
    </row>
    <row r="12" spans="1:20" s="142" customFormat="1" ht="18" customHeight="1">
      <c r="A12" s="1169"/>
      <c r="B12" s="315" t="s">
        <v>430</v>
      </c>
      <c r="C12" s="316" t="s">
        <v>595</v>
      </c>
      <c r="D12" s="494">
        <v>45641</v>
      </c>
      <c r="E12" s="490">
        <v>45644</v>
      </c>
      <c r="F12" s="495">
        <v>45651</v>
      </c>
      <c r="G12" s="496">
        <v>45651</v>
      </c>
      <c r="H12" s="496">
        <v>45651</v>
      </c>
      <c r="I12" s="496">
        <v>45651</v>
      </c>
      <c r="J12" s="496">
        <v>45654</v>
      </c>
      <c r="K12" s="496">
        <v>45651</v>
      </c>
      <c r="L12" s="496">
        <v>45654</v>
      </c>
      <c r="M12" s="495">
        <v>45653</v>
      </c>
      <c r="N12" s="496">
        <v>45654</v>
      </c>
      <c r="O12" s="496">
        <v>45651</v>
      </c>
      <c r="P12" s="496">
        <v>45650</v>
      </c>
      <c r="Q12" s="496">
        <v>45651</v>
      </c>
      <c r="R12" s="496">
        <v>45652</v>
      </c>
      <c r="S12" s="512">
        <v>45649</v>
      </c>
    </row>
    <row r="13" spans="1:20" s="142" customFormat="1" ht="18" customHeight="1" thickBot="1">
      <c r="A13" s="1170"/>
      <c r="B13" s="249" t="s">
        <v>447</v>
      </c>
      <c r="C13" s="289" t="s">
        <v>585</v>
      </c>
      <c r="D13" s="498">
        <v>45648</v>
      </c>
      <c r="E13" s="499">
        <v>45651</v>
      </c>
      <c r="F13" s="500">
        <v>45658</v>
      </c>
      <c r="G13" s="501">
        <v>45658</v>
      </c>
      <c r="H13" s="501">
        <v>45658</v>
      </c>
      <c r="I13" s="501">
        <v>45658</v>
      </c>
      <c r="J13" s="501">
        <v>45661</v>
      </c>
      <c r="K13" s="501">
        <v>45658</v>
      </c>
      <c r="L13" s="501">
        <v>45661</v>
      </c>
      <c r="M13" s="500">
        <v>45660</v>
      </c>
      <c r="N13" s="501">
        <v>45661</v>
      </c>
      <c r="O13" s="501">
        <v>45658</v>
      </c>
      <c r="P13" s="501">
        <v>45657</v>
      </c>
      <c r="Q13" s="501">
        <v>45658</v>
      </c>
      <c r="R13" s="501">
        <v>45659</v>
      </c>
      <c r="S13" s="513">
        <v>45656</v>
      </c>
    </row>
    <row r="14" spans="1:20" s="142" customFormat="1" ht="18" customHeight="1">
      <c r="A14" s="1171" t="s">
        <v>440</v>
      </c>
      <c r="B14" s="286" t="s">
        <v>541</v>
      </c>
      <c r="C14" s="288" t="s">
        <v>638</v>
      </c>
      <c r="D14" s="484">
        <v>45633</v>
      </c>
      <c r="E14" s="485">
        <v>45638</v>
      </c>
      <c r="F14" s="486">
        <v>45643</v>
      </c>
      <c r="G14" s="487">
        <v>45643</v>
      </c>
      <c r="H14" s="487">
        <v>45643</v>
      </c>
      <c r="I14" s="487">
        <v>45643</v>
      </c>
      <c r="J14" s="487">
        <v>45646</v>
      </c>
      <c r="K14" s="487">
        <v>45643</v>
      </c>
      <c r="L14" s="487">
        <v>45646</v>
      </c>
      <c r="M14" s="486">
        <v>45645</v>
      </c>
      <c r="N14" s="487">
        <v>45646</v>
      </c>
      <c r="O14" s="487">
        <v>45643</v>
      </c>
      <c r="P14" s="487">
        <v>45642</v>
      </c>
      <c r="Q14" s="487">
        <v>45643</v>
      </c>
      <c r="R14" s="487">
        <v>45644</v>
      </c>
      <c r="S14" s="510">
        <v>45641</v>
      </c>
      <c r="T14" s="144"/>
    </row>
    <row r="15" spans="1:20" s="142" customFormat="1" ht="18" customHeight="1">
      <c r="A15" s="1169"/>
      <c r="B15" s="240" t="s">
        <v>727</v>
      </c>
      <c r="C15" s="241" t="s">
        <v>546</v>
      </c>
      <c r="D15" s="503">
        <v>45640</v>
      </c>
      <c r="E15" s="504">
        <v>45645</v>
      </c>
      <c r="F15" s="491">
        <v>45650</v>
      </c>
      <c r="G15" s="492">
        <v>45650</v>
      </c>
      <c r="H15" s="492">
        <v>45650</v>
      </c>
      <c r="I15" s="492">
        <v>45650</v>
      </c>
      <c r="J15" s="492">
        <v>45653</v>
      </c>
      <c r="K15" s="492">
        <v>45650</v>
      </c>
      <c r="L15" s="492">
        <v>45653</v>
      </c>
      <c r="M15" s="491">
        <v>45652</v>
      </c>
      <c r="N15" s="492">
        <v>45653</v>
      </c>
      <c r="O15" s="492">
        <v>45650</v>
      </c>
      <c r="P15" s="492">
        <v>45649</v>
      </c>
      <c r="Q15" s="492">
        <v>45650</v>
      </c>
      <c r="R15" s="492">
        <v>45651</v>
      </c>
      <c r="S15" s="511">
        <v>45648</v>
      </c>
      <c r="T15" s="144"/>
    </row>
    <row r="16" spans="1:20" s="142" customFormat="1" ht="18" customHeight="1">
      <c r="A16" s="1169"/>
      <c r="B16" s="315" t="s">
        <v>801</v>
      </c>
      <c r="C16" s="316" t="s">
        <v>802</v>
      </c>
      <c r="D16" s="505">
        <v>45647</v>
      </c>
      <c r="E16" s="504">
        <v>45652</v>
      </c>
      <c r="F16" s="495">
        <v>45657</v>
      </c>
      <c r="G16" s="496">
        <v>45657</v>
      </c>
      <c r="H16" s="496">
        <v>45657</v>
      </c>
      <c r="I16" s="496">
        <v>45657</v>
      </c>
      <c r="J16" s="496">
        <v>45660</v>
      </c>
      <c r="K16" s="496">
        <v>45657</v>
      </c>
      <c r="L16" s="496">
        <v>45660</v>
      </c>
      <c r="M16" s="495">
        <v>45659</v>
      </c>
      <c r="N16" s="496">
        <v>45660</v>
      </c>
      <c r="O16" s="496">
        <v>45657</v>
      </c>
      <c r="P16" s="496">
        <v>45656</v>
      </c>
      <c r="Q16" s="496">
        <v>45657</v>
      </c>
      <c r="R16" s="496">
        <v>45658</v>
      </c>
      <c r="S16" s="512">
        <v>45655</v>
      </c>
      <c r="T16" s="144"/>
    </row>
    <row r="17" spans="1:20" s="142" customFormat="1" ht="18" customHeight="1" thickBot="1">
      <c r="A17" s="1170"/>
      <c r="B17" s="249" t="s">
        <v>541</v>
      </c>
      <c r="C17" s="289" t="s">
        <v>546</v>
      </c>
      <c r="D17" s="506">
        <v>45654</v>
      </c>
      <c r="E17" s="507">
        <v>45659</v>
      </c>
      <c r="F17" s="500">
        <v>45664</v>
      </c>
      <c r="G17" s="501">
        <v>45664</v>
      </c>
      <c r="H17" s="501">
        <v>45664</v>
      </c>
      <c r="I17" s="501">
        <v>45664</v>
      </c>
      <c r="J17" s="501">
        <v>45667</v>
      </c>
      <c r="K17" s="501">
        <v>45664</v>
      </c>
      <c r="L17" s="501">
        <v>45667</v>
      </c>
      <c r="M17" s="500">
        <v>45666</v>
      </c>
      <c r="N17" s="501">
        <v>45667</v>
      </c>
      <c r="O17" s="501">
        <v>45664</v>
      </c>
      <c r="P17" s="501">
        <v>45663</v>
      </c>
      <c r="Q17" s="501">
        <v>45664</v>
      </c>
      <c r="R17" s="501">
        <v>45665</v>
      </c>
      <c r="S17" s="513">
        <v>45662</v>
      </c>
    </row>
    <row r="18" spans="1:20" s="142" customFormat="1" ht="18" customHeight="1">
      <c r="A18" s="1171" t="s">
        <v>441</v>
      </c>
      <c r="B18" s="773" t="s">
        <v>571</v>
      </c>
      <c r="C18" s="288" t="s">
        <v>547</v>
      </c>
      <c r="D18" s="484">
        <v>45637</v>
      </c>
      <c r="E18" s="485">
        <v>45645</v>
      </c>
      <c r="F18" s="486">
        <v>45647</v>
      </c>
      <c r="G18" s="487">
        <v>45647</v>
      </c>
      <c r="H18" s="487">
        <v>45647</v>
      </c>
      <c r="I18" s="487">
        <v>45647</v>
      </c>
      <c r="J18" s="487">
        <v>45650</v>
      </c>
      <c r="K18" s="487">
        <v>45647</v>
      </c>
      <c r="L18" s="487">
        <v>45650</v>
      </c>
      <c r="M18" s="486">
        <v>45649</v>
      </c>
      <c r="N18" s="487">
        <v>45650</v>
      </c>
      <c r="O18" s="487">
        <v>45647</v>
      </c>
      <c r="P18" s="487">
        <v>45646</v>
      </c>
      <c r="Q18" s="487">
        <v>45647</v>
      </c>
      <c r="R18" s="487">
        <v>45648</v>
      </c>
      <c r="S18" s="510">
        <v>45645</v>
      </c>
      <c r="T18" s="144"/>
    </row>
    <row r="19" spans="1:20" s="142" customFormat="1" ht="18" customHeight="1">
      <c r="A19" s="1169"/>
      <c r="B19" s="240" t="s">
        <v>476</v>
      </c>
      <c r="C19" s="241" t="s">
        <v>545</v>
      </c>
      <c r="D19" s="503">
        <v>45644</v>
      </c>
      <c r="E19" s="504">
        <v>45652</v>
      </c>
      <c r="F19" s="491">
        <v>45654</v>
      </c>
      <c r="G19" s="492">
        <v>45654</v>
      </c>
      <c r="H19" s="492">
        <v>45654</v>
      </c>
      <c r="I19" s="492">
        <v>45654</v>
      </c>
      <c r="J19" s="492">
        <v>45657</v>
      </c>
      <c r="K19" s="492">
        <v>45654</v>
      </c>
      <c r="L19" s="492">
        <v>45657</v>
      </c>
      <c r="M19" s="491">
        <v>45656</v>
      </c>
      <c r="N19" s="492">
        <v>45657</v>
      </c>
      <c r="O19" s="492">
        <v>45654</v>
      </c>
      <c r="P19" s="492">
        <v>45653</v>
      </c>
      <c r="Q19" s="492">
        <v>45654</v>
      </c>
      <c r="R19" s="492">
        <v>45655</v>
      </c>
      <c r="S19" s="511">
        <v>45652</v>
      </c>
      <c r="T19" s="144"/>
    </row>
    <row r="20" spans="1:20" s="142" customFormat="1" ht="18" customHeight="1">
      <c r="A20" s="1169"/>
      <c r="B20" s="315" t="s">
        <v>438</v>
      </c>
      <c r="C20" s="316" t="s">
        <v>585</v>
      </c>
      <c r="D20" s="505">
        <v>45658</v>
      </c>
      <c r="E20" s="504">
        <v>45666</v>
      </c>
      <c r="F20" s="495">
        <v>45668</v>
      </c>
      <c r="G20" s="496">
        <v>45668</v>
      </c>
      <c r="H20" s="496">
        <v>45668</v>
      </c>
      <c r="I20" s="496">
        <v>45668</v>
      </c>
      <c r="J20" s="496">
        <v>45671</v>
      </c>
      <c r="K20" s="496">
        <v>45668</v>
      </c>
      <c r="L20" s="496">
        <v>45671</v>
      </c>
      <c r="M20" s="495">
        <v>45670</v>
      </c>
      <c r="N20" s="496">
        <v>45671</v>
      </c>
      <c r="O20" s="496">
        <v>45668</v>
      </c>
      <c r="P20" s="496">
        <v>45667</v>
      </c>
      <c r="Q20" s="496">
        <v>45668</v>
      </c>
      <c r="R20" s="496">
        <v>45669</v>
      </c>
      <c r="S20" s="512">
        <v>45666</v>
      </c>
      <c r="T20" s="144"/>
    </row>
    <row r="21" spans="1:20" s="142" customFormat="1" ht="18" customHeight="1" thickBot="1">
      <c r="A21" s="1170"/>
      <c r="B21" s="249">
        <v>0</v>
      </c>
      <c r="C21" s="289">
        <v>0</v>
      </c>
      <c r="D21" s="506">
        <v>0</v>
      </c>
      <c r="E21" s="507">
        <v>0</v>
      </c>
      <c r="F21" s="500">
        <v>10</v>
      </c>
      <c r="G21" s="501">
        <v>10</v>
      </c>
      <c r="H21" s="501">
        <v>10</v>
      </c>
      <c r="I21" s="501">
        <v>10</v>
      </c>
      <c r="J21" s="501">
        <v>13</v>
      </c>
      <c r="K21" s="501">
        <v>10</v>
      </c>
      <c r="L21" s="501">
        <v>13</v>
      </c>
      <c r="M21" s="500">
        <v>12</v>
      </c>
      <c r="N21" s="501">
        <v>13</v>
      </c>
      <c r="O21" s="501">
        <v>10</v>
      </c>
      <c r="P21" s="501">
        <v>9</v>
      </c>
      <c r="Q21" s="501">
        <v>10</v>
      </c>
      <c r="R21" s="501">
        <v>11</v>
      </c>
      <c r="S21" s="513">
        <v>8</v>
      </c>
    </row>
    <row r="22" spans="1:20" s="142" customFormat="1" ht="18" customHeight="1">
      <c r="A22" s="1171" t="s">
        <v>442</v>
      </c>
      <c r="B22" s="286" t="s">
        <v>507</v>
      </c>
      <c r="C22" s="287" t="s">
        <v>591</v>
      </c>
      <c r="D22" s="484">
        <v>45632</v>
      </c>
      <c r="E22" s="485">
        <v>45635</v>
      </c>
      <c r="F22" s="486">
        <v>45642</v>
      </c>
      <c r="G22" s="487">
        <v>45642</v>
      </c>
      <c r="H22" s="487">
        <v>45642</v>
      </c>
      <c r="I22" s="487">
        <v>45642</v>
      </c>
      <c r="J22" s="487">
        <v>45645</v>
      </c>
      <c r="K22" s="487">
        <v>45642</v>
      </c>
      <c r="L22" s="487">
        <v>45645</v>
      </c>
      <c r="M22" s="486">
        <v>45644</v>
      </c>
      <c r="N22" s="487">
        <v>45645</v>
      </c>
      <c r="O22" s="487">
        <v>45642</v>
      </c>
      <c r="P22" s="487">
        <v>45641</v>
      </c>
      <c r="Q22" s="487">
        <v>45642</v>
      </c>
      <c r="R22" s="487">
        <v>45643</v>
      </c>
      <c r="S22" s="510">
        <v>45640</v>
      </c>
    </row>
    <row r="23" spans="1:20" s="142" customFormat="1" ht="18" customHeight="1">
      <c r="A23" s="1169"/>
      <c r="B23" s="240" t="s">
        <v>475</v>
      </c>
      <c r="C23" s="244" t="s">
        <v>591</v>
      </c>
      <c r="D23" s="503">
        <v>45639</v>
      </c>
      <c r="E23" s="504">
        <v>45642</v>
      </c>
      <c r="F23" s="491">
        <v>45649</v>
      </c>
      <c r="G23" s="492">
        <v>45649</v>
      </c>
      <c r="H23" s="492">
        <v>45649</v>
      </c>
      <c r="I23" s="492">
        <v>45649</v>
      </c>
      <c r="J23" s="492">
        <v>45652</v>
      </c>
      <c r="K23" s="492">
        <v>45649</v>
      </c>
      <c r="L23" s="492">
        <v>45652</v>
      </c>
      <c r="M23" s="491">
        <v>45651</v>
      </c>
      <c r="N23" s="492">
        <v>45652</v>
      </c>
      <c r="O23" s="492">
        <v>45649</v>
      </c>
      <c r="P23" s="492">
        <v>45648</v>
      </c>
      <c r="Q23" s="492">
        <v>45649</v>
      </c>
      <c r="R23" s="492">
        <v>45650</v>
      </c>
      <c r="S23" s="511">
        <v>45647</v>
      </c>
      <c r="T23" s="144"/>
    </row>
    <row r="24" spans="1:20" s="142" customFormat="1" ht="18" customHeight="1">
      <c r="A24" s="1169"/>
      <c r="B24" s="315" t="s">
        <v>505</v>
      </c>
      <c r="C24" s="317" t="s">
        <v>543</v>
      </c>
      <c r="D24" s="505">
        <v>45646</v>
      </c>
      <c r="E24" s="504">
        <v>45649</v>
      </c>
      <c r="F24" s="495">
        <v>45656</v>
      </c>
      <c r="G24" s="496">
        <v>45656</v>
      </c>
      <c r="H24" s="496">
        <v>45656</v>
      </c>
      <c r="I24" s="496">
        <v>45656</v>
      </c>
      <c r="J24" s="496">
        <v>45659</v>
      </c>
      <c r="K24" s="496">
        <v>45656</v>
      </c>
      <c r="L24" s="496">
        <v>45659</v>
      </c>
      <c r="M24" s="495">
        <v>45658</v>
      </c>
      <c r="N24" s="496">
        <v>45659</v>
      </c>
      <c r="O24" s="496">
        <v>45656</v>
      </c>
      <c r="P24" s="496">
        <v>45655</v>
      </c>
      <c r="Q24" s="496">
        <v>45656</v>
      </c>
      <c r="R24" s="496">
        <v>45657</v>
      </c>
      <c r="S24" s="512">
        <v>45654</v>
      </c>
      <c r="T24" s="144"/>
    </row>
    <row r="25" spans="1:20" s="142" customFormat="1" ht="18" customHeight="1" thickBot="1">
      <c r="A25" s="1170"/>
      <c r="B25" s="249" t="s">
        <v>437</v>
      </c>
      <c r="C25" s="272" t="s">
        <v>543</v>
      </c>
      <c r="D25" s="506">
        <v>45653</v>
      </c>
      <c r="E25" s="507">
        <v>45656</v>
      </c>
      <c r="F25" s="500">
        <v>45663</v>
      </c>
      <c r="G25" s="501">
        <v>45663</v>
      </c>
      <c r="H25" s="501">
        <v>45663</v>
      </c>
      <c r="I25" s="501">
        <v>45663</v>
      </c>
      <c r="J25" s="501">
        <v>45666</v>
      </c>
      <c r="K25" s="501">
        <v>45663</v>
      </c>
      <c r="L25" s="501">
        <v>45666</v>
      </c>
      <c r="M25" s="500">
        <v>45665</v>
      </c>
      <c r="N25" s="501">
        <v>45666</v>
      </c>
      <c r="O25" s="501">
        <v>45663</v>
      </c>
      <c r="P25" s="501">
        <v>45662</v>
      </c>
      <c r="Q25" s="501">
        <v>45663</v>
      </c>
      <c r="R25" s="501">
        <v>45664</v>
      </c>
      <c r="S25" s="513">
        <v>45661</v>
      </c>
    </row>
    <row r="26" spans="1:20" s="142" customFormat="1" ht="18" customHeight="1">
      <c r="A26" s="1171" t="s">
        <v>278</v>
      </c>
      <c r="B26" s="286" t="s">
        <v>249</v>
      </c>
      <c r="C26" s="287" t="s">
        <v>625</v>
      </c>
      <c r="D26" s="484">
        <v>45630</v>
      </c>
      <c r="E26" s="485">
        <v>45638</v>
      </c>
      <c r="F26" s="486">
        <v>45640</v>
      </c>
      <c r="G26" s="487">
        <v>45640</v>
      </c>
      <c r="H26" s="487">
        <v>45640</v>
      </c>
      <c r="I26" s="487">
        <v>45640</v>
      </c>
      <c r="J26" s="487">
        <v>45643</v>
      </c>
      <c r="K26" s="487">
        <v>45640</v>
      </c>
      <c r="L26" s="487">
        <v>45643</v>
      </c>
      <c r="M26" s="486">
        <v>45642</v>
      </c>
      <c r="N26" s="487">
        <v>45643</v>
      </c>
      <c r="O26" s="487">
        <v>45640</v>
      </c>
      <c r="P26" s="487">
        <v>45639</v>
      </c>
      <c r="Q26" s="487">
        <v>45640</v>
      </c>
      <c r="R26" s="487">
        <v>45641</v>
      </c>
      <c r="S26" s="510">
        <v>45638</v>
      </c>
    </row>
    <row r="27" spans="1:20" s="142" customFormat="1" ht="18" customHeight="1">
      <c r="A27" s="1169"/>
      <c r="B27" s="240" t="s">
        <v>506</v>
      </c>
      <c r="C27" s="244" t="s">
        <v>803</v>
      </c>
      <c r="D27" s="489">
        <v>45637</v>
      </c>
      <c r="E27" s="490">
        <v>45645</v>
      </c>
      <c r="F27" s="491">
        <v>45647</v>
      </c>
      <c r="G27" s="492">
        <v>45647</v>
      </c>
      <c r="H27" s="492">
        <v>45647</v>
      </c>
      <c r="I27" s="492">
        <v>45647</v>
      </c>
      <c r="J27" s="492">
        <v>45650</v>
      </c>
      <c r="K27" s="492">
        <v>45647</v>
      </c>
      <c r="L27" s="492">
        <v>45650</v>
      </c>
      <c r="M27" s="491">
        <v>45649</v>
      </c>
      <c r="N27" s="492">
        <v>45650</v>
      </c>
      <c r="O27" s="492">
        <v>45647</v>
      </c>
      <c r="P27" s="492">
        <v>45646</v>
      </c>
      <c r="Q27" s="492">
        <v>45647</v>
      </c>
      <c r="R27" s="492">
        <v>45648</v>
      </c>
      <c r="S27" s="511">
        <v>45645</v>
      </c>
    </row>
    <row r="28" spans="1:20" s="142" customFormat="1" ht="18" customHeight="1">
      <c r="A28" s="1169"/>
      <c r="B28" s="315" t="s">
        <v>435</v>
      </c>
      <c r="C28" s="317" t="s">
        <v>625</v>
      </c>
      <c r="D28" s="494">
        <v>45644</v>
      </c>
      <c r="E28" s="490">
        <v>45652</v>
      </c>
      <c r="F28" s="495">
        <v>45654</v>
      </c>
      <c r="G28" s="496">
        <v>45654</v>
      </c>
      <c r="H28" s="496">
        <v>45654</v>
      </c>
      <c r="I28" s="496">
        <v>45654</v>
      </c>
      <c r="J28" s="496">
        <v>45657</v>
      </c>
      <c r="K28" s="496">
        <v>45654</v>
      </c>
      <c r="L28" s="496">
        <v>45657</v>
      </c>
      <c r="M28" s="495">
        <v>45656</v>
      </c>
      <c r="N28" s="496">
        <v>45657</v>
      </c>
      <c r="O28" s="496">
        <v>45654</v>
      </c>
      <c r="P28" s="496">
        <v>45653</v>
      </c>
      <c r="Q28" s="496">
        <v>45654</v>
      </c>
      <c r="R28" s="496">
        <v>45655</v>
      </c>
      <c r="S28" s="512">
        <v>45652</v>
      </c>
    </row>
    <row r="29" spans="1:20" s="142" customFormat="1" ht="18" customHeight="1" thickBot="1">
      <c r="A29" s="1170"/>
      <c r="B29" s="249" t="s">
        <v>249</v>
      </c>
      <c r="C29" s="272" t="s">
        <v>627</v>
      </c>
      <c r="D29" s="498">
        <v>45651</v>
      </c>
      <c r="E29" s="499">
        <v>45659</v>
      </c>
      <c r="F29" s="500">
        <v>45661</v>
      </c>
      <c r="G29" s="501">
        <v>45661</v>
      </c>
      <c r="H29" s="501">
        <v>45661</v>
      </c>
      <c r="I29" s="501">
        <v>45661</v>
      </c>
      <c r="J29" s="501">
        <v>45664</v>
      </c>
      <c r="K29" s="501">
        <v>45661</v>
      </c>
      <c r="L29" s="501">
        <v>45664</v>
      </c>
      <c r="M29" s="500">
        <v>45663</v>
      </c>
      <c r="N29" s="501">
        <v>45664</v>
      </c>
      <c r="O29" s="501">
        <v>45661</v>
      </c>
      <c r="P29" s="501">
        <v>45660</v>
      </c>
      <c r="Q29" s="501">
        <v>45661</v>
      </c>
      <c r="R29" s="501">
        <v>45662</v>
      </c>
      <c r="S29" s="513">
        <v>45659</v>
      </c>
    </row>
    <row r="30" spans="1:20" s="142" customFormat="1" ht="18" customHeight="1">
      <c r="A30" s="1171" t="s">
        <v>261</v>
      </c>
      <c r="B30" s="286" t="s">
        <v>611</v>
      </c>
      <c r="C30" s="287" t="s">
        <v>546</v>
      </c>
      <c r="D30" s="508">
        <v>45627</v>
      </c>
      <c r="E30" s="509">
        <v>45632</v>
      </c>
      <c r="F30" s="486">
        <v>45637</v>
      </c>
      <c r="G30" s="487">
        <v>45637</v>
      </c>
      <c r="H30" s="487">
        <v>45637</v>
      </c>
      <c r="I30" s="487">
        <v>45637</v>
      </c>
      <c r="J30" s="487">
        <v>45640</v>
      </c>
      <c r="K30" s="487">
        <v>45637</v>
      </c>
      <c r="L30" s="487">
        <v>45640</v>
      </c>
      <c r="M30" s="486">
        <v>45639</v>
      </c>
      <c r="N30" s="487">
        <v>45640</v>
      </c>
      <c r="O30" s="487">
        <v>45637</v>
      </c>
      <c r="P30" s="487">
        <v>45636</v>
      </c>
      <c r="Q30" s="487">
        <v>45637</v>
      </c>
      <c r="R30" s="487">
        <v>45638</v>
      </c>
      <c r="S30" s="510">
        <v>45635</v>
      </c>
    </row>
    <row r="31" spans="1:20" s="142" customFormat="1" ht="18" customHeight="1">
      <c r="A31" s="1169"/>
      <c r="B31" s="240" t="s">
        <v>427</v>
      </c>
      <c r="C31" s="244" t="s">
        <v>585</v>
      </c>
      <c r="D31" s="489">
        <v>45634</v>
      </c>
      <c r="E31" s="490">
        <v>45639</v>
      </c>
      <c r="F31" s="491">
        <v>45644</v>
      </c>
      <c r="G31" s="492">
        <v>45644</v>
      </c>
      <c r="H31" s="492">
        <v>45644</v>
      </c>
      <c r="I31" s="492">
        <v>45644</v>
      </c>
      <c r="J31" s="492">
        <v>45647</v>
      </c>
      <c r="K31" s="492">
        <v>45644</v>
      </c>
      <c r="L31" s="492">
        <v>45647</v>
      </c>
      <c r="M31" s="491">
        <v>45646</v>
      </c>
      <c r="N31" s="492">
        <v>45647</v>
      </c>
      <c r="O31" s="492">
        <v>45644</v>
      </c>
      <c r="P31" s="492">
        <v>45643</v>
      </c>
      <c r="Q31" s="492">
        <v>45644</v>
      </c>
      <c r="R31" s="492">
        <v>45645</v>
      </c>
      <c r="S31" s="511">
        <v>45642</v>
      </c>
    </row>
    <row r="32" spans="1:20" s="142" customFormat="1" ht="18" customHeight="1">
      <c r="A32" s="1169"/>
      <c r="B32" s="315" t="s">
        <v>418</v>
      </c>
      <c r="C32" s="317" t="s">
        <v>584</v>
      </c>
      <c r="D32" s="494">
        <v>45641</v>
      </c>
      <c r="E32" s="490">
        <v>45646</v>
      </c>
      <c r="F32" s="495">
        <v>45651</v>
      </c>
      <c r="G32" s="496">
        <v>45651</v>
      </c>
      <c r="H32" s="496">
        <v>45651</v>
      </c>
      <c r="I32" s="496">
        <v>45651</v>
      </c>
      <c r="J32" s="496">
        <v>45654</v>
      </c>
      <c r="K32" s="496">
        <v>45651</v>
      </c>
      <c r="L32" s="496">
        <v>45654</v>
      </c>
      <c r="M32" s="495">
        <v>45653</v>
      </c>
      <c r="N32" s="496">
        <v>45654</v>
      </c>
      <c r="O32" s="496">
        <v>45651</v>
      </c>
      <c r="P32" s="496">
        <v>45650</v>
      </c>
      <c r="Q32" s="496">
        <v>45651</v>
      </c>
      <c r="R32" s="496">
        <v>45652</v>
      </c>
      <c r="S32" s="512">
        <v>45649</v>
      </c>
    </row>
    <row r="33" spans="1:20" s="142" customFormat="1" ht="18" customHeight="1" thickBot="1">
      <c r="A33" s="1170"/>
      <c r="B33" s="249" t="s">
        <v>611</v>
      </c>
      <c r="C33" s="272" t="s">
        <v>545</v>
      </c>
      <c r="D33" s="498">
        <v>45648</v>
      </c>
      <c r="E33" s="499">
        <v>45653</v>
      </c>
      <c r="F33" s="500">
        <v>45658</v>
      </c>
      <c r="G33" s="501">
        <v>45658</v>
      </c>
      <c r="H33" s="501">
        <v>45658</v>
      </c>
      <c r="I33" s="501">
        <v>45658</v>
      </c>
      <c r="J33" s="501">
        <v>45661</v>
      </c>
      <c r="K33" s="501">
        <v>45658</v>
      </c>
      <c r="L33" s="501">
        <v>45661</v>
      </c>
      <c r="M33" s="500">
        <v>45660</v>
      </c>
      <c r="N33" s="501">
        <v>45661</v>
      </c>
      <c r="O33" s="501">
        <v>45658</v>
      </c>
      <c r="P33" s="501">
        <v>45657</v>
      </c>
      <c r="Q33" s="501">
        <v>45658</v>
      </c>
      <c r="R33" s="501">
        <v>45659</v>
      </c>
      <c r="S33" s="513">
        <v>45656</v>
      </c>
    </row>
    <row r="34" spans="1:20" s="142" customFormat="1" ht="18" customHeight="1">
      <c r="A34" s="1171" t="s">
        <v>279</v>
      </c>
      <c r="B34" s="286" t="s">
        <v>542</v>
      </c>
      <c r="C34" s="287" t="s">
        <v>584</v>
      </c>
      <c r="D34" s="508">
        <v>45632</v>
      </c>
      <c r="E34" s="509">
        <v>45639</v>
      </c>
      <c r="F34" s="486">
        <v>45642</v>
      </c>
      <c r="G34" s="487">
        <v>45642</v>
      </c>
      <c r="H34" s="487">
        <v>45642</v>
      </c>
      <c r="I34" s="487">
        <v>45642</v>
      </c>
      <c r="J34" s="487">
        <v>45645</v>
      </c>
      <c r="K34" s="487">
        <v>45642</v>
      </c>
      <c r="L34" s="487">
        <v>45645</v>
      </c>
      <c r="M34" s="486">
        <v>45644</v>
      </c>
      <c r="N34" s="487">
        <v>45645</v>
      </c>
      <c r="O34" s="487">
        <v>45642</v>
      </c>
      <c r="P34" s="487">
        <v>45641</v>
      </c>
      <c r="Q34" s="487">
        <v>45642</v>
      </c>
      <c r="R34" s="487">
        <v>45643</v>
      </c>
      <c r="S34" s="510">
        <v>45640</v>
      </c>
      <c r="T34" s="144"/>
    </row>
    <row r="35" spans="1:20" s="142" customFormat="1" ht="18" customHeight="1">
      <c r="A35" s="1169"/>
      <c r="B35" s="240" t="s">
        <v>573</v>
      </c>
      <c r="C35" s="241" t="s">
        <v>804</v>
      </c>
      <c r="D35" s="489">
        <v>45639</v>
      </c>
      <c r="E35" s="490">
        <v>45646</v>
      </c>
      <c r="F35" s="491">
        <v>45649</v>
      </c>
      <c r="G35" s="492">
        <v>45649</v>
      </c>
      <c r="H35" s="492">
        <v>45649</v>
      </c>
      <c r="I35" s="492">
        <v>45649</v>
      </c>
      <c r="J35" s="492">
        <v>45652</v>
      </c>
      <c r="K35" s="492">
        <v>45649</v>
      </c>
      <c r="L35" s="492">
        <v>45652</v>
      </c>
      <c r="M35" s="491">
        <v>45651</v>
      </c>
      <c r="N35" s="492">
        <v>45652</v>
      </c>
      <c r="O35" s="492">
        <v>45649</v>
      </c>
      <c r="P35" s="492">
        <v>45648</v>
      </c>
      <c r="Q35" s="492">
        <v>45649</v>
      </c>
      <c r="R35" s="492">
        <v>45650</v>
      </c>
      <c r="S35" s="511">
        <v>45647</v>
      </c>
      <c r="T35" s="144"/>
    </row>
    <row r="36" spans="1:20" s="142" customFormat="1" ht="18" customHeight="1">
      <c r="A36" s="1169"/>
      <c r="B36" s="315" t="s">
        <v>592</v>
      </c>
      <c r="C36" s="316" t="s">
        <v>585</v>
      </c>
      <c r="D36" s="494">
        <v>45646</v>
      </c>
      <c r="E36" s="490">
        <v>45653</v>
      </c>
      <c r="F36" s="495">
        <v>45656</v>
      </c>
      <c r="G36" s="496">
        <v>45656</v>
      </c>
      <c r="H36" s="496">
        <v>45656</v>
      </c>
      <c r="I36" s="496">
        <v>45656</v>
      </c>
      <c r="J36" s="496">
        <v>45659</v>
      </c>
      <c r="K36" s="496">
        <v>45656</v>
      </c>
      <c r="L36" s="496">
        <v>45659</v>
      </c>
      <c r="M36" s="495">
        <v>45658</v>
      </c>
      <c r="N36" s="496">
        <v>45659</v>
      </c>
      <c r="O36" s="496">
        <v>45656</v>
      </c>
      <c r="P36" s="496">
        <v>45655</v>
      </c>
      <c r="Q36" s="496">
        <v>45656</v>
      </c>
      <c r="R36" s="496">
        <v>45657</v>
      </c>
      <c r="S36" s="512">
        <v>45654</v>
      </c>
      <c r="T36" s="144"/>
    </row>
    <row r="37" spans="1:20" s="142" customFormat="1" ht="18" customHeight="1" thickBot="1">
      <c r="A37" s="1169"/>
      <c r="B37" s="315" t="s">
        <v>542</v>
      </c>
      <c r="C37" s="317" t="s">
        <v>547</v>
      </c>
      <c r="D37" s="494">
        <v>45653</v>
      </c>
      <c r="E37" s="806">
        <v>45660</v>
      </c>
      <c r="F37" s="495">
        <v>45663</v>
      </c>
      <c r="G37" s="496">
        <v>45663</v>
      </c>
      <c r="H37" s="496">
        <v>45663</v>
      </c>
      <c r="I37" s="496">
        <v>45663</v>
      </c>
      <c r="J37" s="496">
        <v>45666</v>
      </c>
      <c r="K37" s="496">
        <v>45663</v>
      </c>
      <c r="L37" s="496">
        <v>45666</v>
      </c>
      <c r="M37" s="495">
        <v>45665</v>
      </c>
      <c r="N37" s="496">
        <v>45666</v>
      </c>
      <c r="O37" s="496">
        <v>45663</v>
      </c>
      <c r="P37" s="496">
        <v>45662</v>
      </c>
      <c r="Q37" s="496">
        <v>45663</v>
      </c>
      <c r="R37" s="496">
        <v>45664</v>
      </c>
      <c r="S37" s="512">
        <v>45661</v>
      </c>
      <c r="T37" s="144"/>
    </row>
    <row r="38" spans="1:20" s="142" customFormat="1" ht="18" customHeight="1">
      <c r="A38" s="1188" t="s">
        <v>280</v>
      </c>
      <c r="B38" s="797" t="s">
        <v>728</v>
      </c>
      <c r="C38" s="798" t="s">
        <v>628</v>
      </c>
      <c r="D38" s="799">
        <v>45624</v>
      </c>
      <c r="E38" s="799">
        <v>45630</v>
      </c>
      <c r="F38" s="487">
        <v>45634</v>
      </c>
      <c r="G38" s="487">
        <v>45634</v>
      </c>
      <c r="H38" s="487">
        <v>45634</v>
      </c>
      <c r="I38" s="487">
        <v>45634</v>
      </c>
      <c r="J38" s="487">
        <v>45637</v>
      </c>
      <c r="K38" s="487">
        <v>45634</v>
      </c>
      <c r="L38" s="487">
        <v>45637</v>
      </c>
      <c r="M38" s="487">
        <v>45636</v>
      </c>
      <c r="N38" s="487">
        <v>45637</v>
      </c>
      <c r="O38" s="487">
        <v>45634</v>
      </c>
      <c r="P38" s="487">
        <v>45633</v>
      </c>
      <c r="Q38" s="487">
        <v>45634</v>
      </c>
      <c r="R38" s="487">
        <v>45635</v>
      </c>
      <c r="S38" s="510">
        <v>45632</v>
      </c>
      <c r="T38" s="144"/>
    </row>
    <row r="39" spans="1:20" s="142" customFormat="1" ht="18" customHeight="1">
      <c r="A39" s="1189"/>
      <c r="B39" s="786" t="s">
        <v>482</v>
      </c>
      <c r="C39" s="787" t="s">
        <v>584</v>
      </c>
      <c r="D39" s="788">
        <v>45638</v>
      </c>
      <c r="E39" s="788">
        <v>45644</v>
      </c>
      <c r="F39" s="492">
        <v>45648</v>
      </c>
      <c r="G39" s="492">
        <v>45648</v>
      </c>
      <c r="H39" s="492">
        <v>45648</v>
      </c>
      <c r="I39" s="492">
        <v>45648</v>
      </c>
      <c r="J39" s="492">
        <v>45651</v>
      </c>
      <c r="K39" s="492">
        <v>45648</v>
      </c>
      <c r="L39" s="492">
        <v>45651</v>
      </c>
      <c r="M39" s="492">
        <v>45650</v>
      </c>
      <c r="N39" s="492">
        <v>45651</v>
      </c>
      <c r="O39" s="492">
        <v>45648</v>
      </c>
      <c r="P39" s="492">
        <v>45647</v>
      </c>
      <c r="Q39" s="492">
        <v>45648</v>
      </c>
      <c r="R39" s="492">
        <v>45649</v>
      </c>
      <c r="S39" s="511">
        <v>45646</v>
      </c>
      <c r="T39" s="144"/>
    </row>
    <row r="40" spans="1:20" s="142" customFormat="1" ht="18" customHeight="1">
      <c r="A40" s="1189"/>
      <c r="B40" s="786" t="s">
        <v>428</v>
      </c>
      <c r="C40" s="787" t="s">
        <v>802</v>
      </c>
      <c r="D40" s="788">
        <v>45645</v>
      </c>
      <c r="E40" s="788">
        <v>45651</v>
      </c>
      <c r="F40" s="492">
        <v>45655</v>
      </c>
      <c r="G40" s="492">
        <v>45655</v>
      </c>
      <c r="H40" s="492">
        <v>45655</v>
      </c>
      <c r="I40" s="492">
        <v>45655</v>
      </c>
      <c r="J40" s="492">
        <v>45658</v>
      </c>
      <c r="K40" s="492">
        <v>45655</v>
      </c>
      <c r="L40" s="492">
        <v>45658</v>
      </c>
      <c r="M40" s="492">
        <v>45657</v>
      </c>
      <c r="N40" s="492">
        <v>45658</v>
      </c>
      <c r="O40" s="492">
        <v>45655</v>
      </c>
      <c r="P40" s="492">
        <v>45654</v>
      </c>
      <c r="Q40" s="492">
        <v>45655</v>
      </c>
      <c r="R40" s="492">
        <v>45656</v>
      </c>
      <c r="S40" s="511">
        <v>45653</v>
      </c>
      <c r="T40" s="144"/>
    </row>
    <row r="41" spans="1:20" s="142" customFormat="1" ht="18" customHeight="1" thickBot="1">
      <c r="A41" s="1190"/>
      <c r="B41" s="800" t="s">
        <v>482</v>
      </c>
      <c r="C41" s="801" t="s">
        <v>547</v>
      </c>
      <c r="D41" s="802">
        <v>45659</v>
      </c>
      <c r="E41" s="802">
        <v>45665</v>
      </c>
      <c r="F41" s="501">
        <v>45669</v>
      </c>
      <c r="G41" s="501">
        <v>45669</v>
      </c>
      <c r="H41" s="501">
        <v>45669</v>
      </c>
      <c r="I41" s="501">
        <v>45669</v>
      </c>
      <c r="J41" s="501">
        <v>45672</v>
      </c>
      <c r="K41" s="501">
        <v>45669</v>
      </c>
      <c r="L41" s="501">
        <v>45672</v>
      </c>
      <c r="M41" s="501">
        <v>45671</v>
      </c>
      <c r="N41" s="501">
        <v>45672</v>
      </c>
      <c r="O41" s="501">
        <v>45669</v>
      </c>
      <c r="P41" s="501">
        <v>45668</v>
      </c>
      <c r="Q41" s="501">
        <v>45669</v>
      </c>
      <c r="R41" s="501">
        <v>45670</v>
      </c>
      <c r="S41" s="513">
        <v>45667</v>
      </c>
      <c r="T41" s="144"/>
    </row>
    <row r="42" spans="1:20" s="142" customFormat="1" ht="18" customHeight="1">
      <c r="A42" s="1188" t="s">
        <v>431</v>
      </c>
      <c r="B42" s="797" t="s">
        <v>426</v>
      </c>
      <c r="C42" s="798" t="s">
        <v>584</v>
      </c>
      <c r="D42" s="799">
        <v>45631</v>
      </c>
      <c r="E42" s="799">
        <v>45638</v>
      </c>
      <c r="F42" s="487">
        <v>45641</v>
      </c>
      <c r="G42" s="487">
        <v>45641</v>
      </c>
      <c r="H42" s="487">
        <v>45641</v>
      </c>
      <c r="I42" s="487">
        <v>45641</v>
      </c>
      <c r="J42" s="487">
        <v>45644</v>
      </c>
      <c r="K42" s="487">
        <v>45641</v>
      </c>
      <c r="L42" s="487">
        <v>45644</v>
      </c>
      <c r="M42" s="487">
        <v>45643</v>
      </c>
      <c r="N42" s="487">
        <v>45644</v>
      </c>
      <c r="O42" s="487">
        <v>45641</v>
      </c>
      <c r="P42" s="487">
        <v>45640</v>
      </c>
      <c r="Q42" s="487">
        <v>45641</v>
      </c>
      <c r="R42" s="487">
        <v>45642</v>
      </c>
      <c r="S42" s="510">
        <v>45639</v>
      </c>
      <c r="T42" s="144"/>
    </row>
    <row r="43" spans="1:20" s="142" customFormat="1" ht="18" customHeight="1">
      <c r="A43" s="1189"/>
      <c r="B43" s="786" t="s">
        <v>583</v>
      </c>
      <c r="C43" s="787" t="s">
        <v>590</v>
      </c>
      <c r="D43" s="788">
        <v>45638</v>
      </c>
      <c r="E43" s="788">
        <v>45645</v>
      </c>
      <c r="F43" s="492">
        <v>45648</v>
      </c>
      <c r="G43" s="492">
        <v>45648</v>
      </c>
      <c r="H43" s="492">
        <v>45648</v>
      </c>
      <c r="I43" s="492">
        <v>45648</v>
      </c>
      <c r="J43" s="492">
        <v>45651</v>
      </c>
      <c r="K43" s="492">
        <v>45648</v>
      </c>
      <c r="L43" s="492">
        <v>45651</v>
      </c>
      <c r="M43" s="492">
        <v>45650</v>
      </c>
      <c r="N43" s="492">
        <v>45651</v>
      </c>
      <c r="O43" s="492">
        <v>45648</v>
      </c>
      <c r="P43" s="492">
        <v>45647</v>
      </c>
      <c r="Q43" s="492">
        <v>45648</v>
      </c>
      <c r="R43" s="492">
        <v>45649</v>
      </c>
      <c r="S43" s="511">
        <v>45646</v>
      </c>
      <c r="T43" s="144"/>
    </row>
    <row r="44" spans="1:20" s="142" customFormat="1" ht="18" customHeight="1">
      <c r="A44" s="1189"/>
      <c r="B44" s="786" t="s">
        <v>239</v>
      </c>
      <c r="C44" s="787" t="s">
        <v>644</v>
      </c>
      <c r="D44" s="788">
        <v>45645</v>
      </c>
      <c r="E44" s="788">
        <v>45652</v>
      </c>
      <c r="F44" s="492">
        <v>45655</v>
      </c>
      <c r="G44" s="492">
        <v>45655</v>
      </c>
      <c r="H44" s="492">
        <v>45655</v>
      </c>
      <c r="I44" s="492">
        <v>45655</v>
      </c>
      <c r="J44" s="492">
        <v>45658</v>
      </c>
      <c r="K44" s="492">
        <v>45655</v>
      </c>
      <c r="L44" s="492">
        <v>45658</v>
      </c>
      <c r="M44" s="492">
        <v>45657</v>
      </c>
      <c r="N44" s="492">
        <v>45658</v>
      </c>
      <c r="O44" s="492">
        <v>45655</v>
      </c>
      <c r="P44" s="492">
        <v>45654</v>
      </c>
      <c r="Q44" s="492">
        <v>45655</v>
      </c>
      <c r="R44" s="492">
        <v>45656</v>
      </c>
      <c r="S44" s="511">
        <v>45653</v>
      </c>
      <c r="T44" s="144"/>
    </row>
    <row r="45" spans="1:20" s="142" customFormat="1" ht="18" customHeight="1" thickBot="1">
      <c r="A45" s="1190"/>
      <c r="B45" s="800" t="s">
        <v>426</v>
      </c>
      <c r="C45" s="801" t="s">
        <v>547</v>
      </c>
      <c r="D45" s="802">
        <v>45652</v>
      </c>
      <c r="E45" s="802">
        <v>45659</v>
      </c>
      <c r="F45" s="501">
        <v>45662</v>
      </c>
      <c r="G45" s="501">
        <v>45662</v>
      </c>
      <c r="H45" s="501">
        <v>45662</v>
      </c>
      <c r="I45" s="501">
        <v>45662</v>
      </c>
      <c r="J45" s="501">
        <v>45665</v>
      </c>
      <c r="K45" s="501">
        <v>45662</v>
      </c>
      <c r="L45" s="501">
        <v>45665</v>
      </c>
      <c r="M45" s="501">
        <v>45664</v>
      </c>
      <c r="N45" s="501">
        <v>45665</v>
      </c>
      <c r="O45" s="501">
        <v>45662</v>
      </c>
      <c r="P45" s="501">
        <v>45661</v>
      </c>
      <c r="Q45" s="501">
        <v>45662</v>
      </c>
      <c r="R45" s="501">
        <v>45663</v>
      </c>
      <c r="S45" s="513">
        <v>45660</v>
      </c>
      <c r="T45" s="144"/>
    </row>
    <row r="46" spans="1:20" s="142" customFormat="1" ht="18" hidden="1" customHeight="1">
      <c r="A46" s="1168"/>
      <c r="B46" s="779"/>
      <c r="C46" s="814"/>
      <c r="D46" s="781"/>
      <c r="E46" s="782"/>
      <c r="F46" s="783"/>
      <c r="G46" s="784"/>
      <c r="H46" s="784"/>
      <c r="I46" s="784"/>
      <c r="J46" s="784"/>
      <c r="K46" s="784"/>
      <c r="L46" s="784"/>
      <c r="M46" s="783"/>
      <c r="N46" s="784"/>
      <c r="O46" s="784"/>
      <c r="P46" s="784"/>
      <c r="Q46" s="784"/>
      <c r="R46" s="784"/>
      <c r="S46" s="807"/>
      <c r="T46" s="144"/>
    </row>
    <row r="47" spans="1:20" s="142" customFormat="1" ht="18" hidden="1" customHeight="1">
      <c r="A47" s="1169"/>
      <c r="B47" s="240"/>
      <c r="C47" s="241"/>
      <c r="D47" s="489"/>
      <c r="E47" s="490"/>
      <c r="F47" s="491"/>
      <c r="G47" s="492"/>
      <c r="H47" s="492"/>
      <c r="I47" s="492"/>
      <c r="J47" s="492"/>
      <c r="K47" s="492"/>
      <c r="L47" s="492"/>
      <c r="M47" s="491"/>
      <c r="N47" s="492"/>
      <c r="O47" s="492"/>
      <c r="P47" s="492"/>
      <c r="Q47" s="492"/>
      <c r="R47" s="492"/>
      <c r="S47" s="511"/>
      <c r="T47" s="144"/>
    </row>
    <row r="48" spans="1:20" s="142" customFormat="1" ht="18" hidden="1" customHeight="1">
      <c r="A48" s="1169"/>
      <c r="B48" s="315"/>
      <c r="C48" s="316"/>
      <c r="D48" s="494"/>
      <c r="E48" s="490"/>
      <c r="F48" s="495"/>
      <c r="G48" s="496"/>
      <c r="H48" s="496"/>
      <c r="I48" s="496"/>
      <c r="J48" s="496"/>
      <c r="K48" s="496"/>
      <c r="L48" s="496"/>
      <c r="M48" s="495"/>
      <c r="N48" s="496"/>
      <c r="O48" s="496"/>
      <c r="P48" s="496"/>
      <c r="Q48" s="496"/>
      <c r="R48" s="496"/>
      <c r="S48" s="512"/>
      <c r="T48" s="144"/>
    </row>
    <row r="49" spans="1:20" s="142" customFormat="1" ht="18" hidden="1" customHeight="1" thickBot="1">
      <c r="A49" s="1170"/>
      <c r="B49" s="249"/>
      <c r="C49" s="272"/>
      <c r="D49" s="498"/>
      <c r="E49" s="499"/>
      <c r="F49" s="500"/>
      <c r="G49" s="501"/>
      <c r="H49" s="501"/>
      <c r="I49" s="501"/>
      <c r="J49" s="501"/>
      <c r="K49" s="501"/>
      <c r="L49" s="501"/>
      <c r="M49" s="500"/>
      <c r="N49" s="501"/>
      <c r="O49" s="501"/>
      <c r="P49" s="501"/>
      <c r="Q49" s="501"/>
      <c r="R49" s="501"/>
      <c r="S49" s="513"/>
      <c r="T49" s="144"/>
    </row>
    <row r="51" spans="1:20">
      <c r="A51" s="163" t="s">
        <v>176</v>
      </c>
      <c r="B51" s="163"/>
    </row>
  </sheetData>
  <mergeCells count="24">
    <mergeCell ref="A14:A17"/>
    <mergeCell ref="A18:A21"/>
    <mergeCell ref="A7:A9"/>
    <mergeCell ref="C7:C9"/>
    <mergeCell ref="D7:D9"/>
    <mergeCell ref="A10:A13"/>
    <mergeCell ref="A34:A37"/>
    <mergeCell ref="A22:A25"/>
    <mergeCell ref="A26:A29"/>
    <mergeCell ref="A30:A33"/>
    <mergeCell ref="A46:A49"/>
    <mergeCell ref="A42:A45"/>
    <mergeCell ref="A38:A41"/>
    <mergeCell ref="A1:S1"/>
    <mergeCell ref="A2:S2"/>
    <mergeCell ref="A3:S3"/>
    <mergeCell ref="A4:S4"/>
    <mergeCell ref="G8:G9"/>
    <mergeCell ref="F7:S7"/>
    <mergeCell ref="R6:S6"/>
    <mergeCell ref="B7:B9"/>
    <mergeCell ref="E7:E9"/>
    <mergeCell ref="F8:F9"/>
    <mergeCell ref="S8:S9"/>
  </mergeCells>
  <hyperlinks>
    <hyperlink ref="A6" location="INDEX!A1" display="BACK TO INDEX" xr:uid="{00000000-0004-0000-0300-000000000000}"/>
  </hyperlinks>
  <pageMargins left="0.7" right="0.7" top="0.5" bottom="0" header="0.3" footer="0.3"/>
  <pageSetup paperSize="9" scale="6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0070C0"/>
  </sheetPr>
  <dimension ref="A1:L19"/>
  <sheetViews>
    <sheetView zoomScaleNormal="100" workbookViewId="0">
      <selection activeCell="A19" sqref="A19"/>
    </sheetView>
  </sheetViews>
  <sheetFormatPr defaultRowHeight="14.25"/>
  <cols>
    <col min="1" max="1" width="22.7109375" style="17" customWidth="1"/>
    <col min="2" max="2" width="10.42578125" style="17" customWidth="1"/>
    <col min="3" max="3" width="16.5703125" style="17" customWidth="1"/>
    <col min="4" max="5" width="17.7109375" style="17" customWidth="1"/>
    <col min="6" max="7" width="16.5703125" style="17" customWidth="1"/>
    <col min="8" max="30" width="9.140625" style="17" customWidth="1"/>
    <col min="31" max="16384" width="9.140625" style="17"/>
  </cols>
  <sheetData>
    <row r="1" spans="1:9" s="6" customFormat="1" ht="26.25">
      <c r="A1" s="1143" t="s">
        <v>163</v>
      </c>
      <c r="B1" s="1143"/>
      <c r="C1" s="1143"/>
      <c r="D1" s="1143"/>
      <c r="E1" s="1143"/>
    </row>
    <row r="2" spans="1:9" s="7" customFormat="1" ht="18.75">
      <c r="A2" s="1144" t="s">
        <v>167</v>
      </c>
      <c r="B2" s="1144"/>
      <c r="C2" s="1144"/>
      <c r="D2" s="1144"/>
      <c r="E2" s="1144"/>
    </row>
    <row r="3" spans="1:9" s="7" customFormat="1" ht="18.75">
      <c r="A3" s="1144" t="s">
        <v>168</v>
      </c>
      <c r="B3" s="1144"/>
      <c r="C3" s="1144"/>
      <c r="D3" s="1144"/>
      <c r="E3" s="1144"/>
    </row>
    <row r="4" spans="1:9" s="15" customFormat="1" ht="23.25">
      <c r="A4" s="1192" t="s">
        <v>75</v>
      </c>
      <c r="B4" s="1192"/>
      <c r="C4" s="1192"/>
      <c r="D4" s="1192"/>
      <c r="E4" s="1192"/>
    </row>
    <row r="5" spans="1:9" s="15" customFormat="1" ht="14.25" customHeight="1">
      <c r="A5" s="22"/>
      <c r="B5" s="22"/>
      <c r="C5" s="22"/>
      <c r="D5" s="22"/>
      <c r="E5" s="22"/>
    </row>
    <row r="6" spans="1:9" s="30" customFormat="1" ht="18" customHeight="1">
      <c r="A6" s="34" t="s">
        <v>91</v>
      </c>
      <c r="B6" s="35"/>
      <c r="C6" s="35"/>
      <c r="D6" s="977" t="s">
        <v>47</v>
      </c>
      <c r="E6" s="320">
        <f ca="1">TODAY()</f>
        <v>45621</v>
      </c>
    </row>
    <row r="7" spans="1:9" ht="15" thickBot="1"/>
    <row r="8" spans="1:9" ht="28.5">
      <c r="A8" s="1193" t="s">
        <v>409</v>
      </c>
      <c r="B8" s="1195" t="s">
        <v>33</v>
      </c>
      <c r="C8" s="706" t="s">
        <v>411</v>
      </c>
      <c r="D8" s="1197" t="s">
        <v>25</v>
      </c>
      <c r="E8" s="1198"/>
    </row>
    <row r="9" spans="1:9" ht="28.5">
      <c r="A9" s="1194"/>
      <c r="B9" s="1196"/>
      <c r="C9" s="461" t="s">
        <v>34</v>
      </c>
      <c r="D9" s="461" t="s">
        <v>497</v>
      </c>
      <c r="E9" s="463" t="s">
        <v>498</v>
      </c>
    </row>
    <row r="10" spans="1:9" s="52" customFormat="1" ht="16.5" customHeight="1">
      <c r="A10" s="464" t="s">
        <v>668</v>
      </c>
      <c r="B10" s="462" t="s">
        <v>669</v>
      </c>
      <c r="C10" s="517">
        <v>45627</v>
      </c>
      <c r="D10" s="517">
        <f>C10+8</f>
        <v>45635</v>
      </c>
      <c r="E10" s="518">
        <f>C10+10</f>
        <v>45637</v>
      </c>
      <c r="F10" s="17"/>
      <c r="G10" s="17"/>
      <c r="H10" s="17"/>
      <c r="I10" s="17"/>
    </row>
    <row r="11" spans="1:9" s="52" customFormat="1" ht="16.5" customHeight="1">
      <c r="A11" s="464" t="s">
        <v>713</v>
      </c>
      <c r="B11" s="462" t="s">
        <v>714</v>
      </c>
      <c r="C11" s="517">
        <f t="shared" ref="C11:C17" si="0">C10+7</f>
        <v>45634</v>
      </c>
      <c r="D11" s="517">
        <f t="shared" ref="D11:D17" si="1">C11+8</f>
        <v>45642</v>
      </c>
      <c r="E11" s="518">
        <f t="shared" ref="E11:E17" si="2">C11+10</f>
        <v>45644</v>
      </c>
      <c r="F11" s="17"/>
      <c r="G11" s="17"/>
      <c r="H11" s="17"/>
      <c r="I11" s="17"/>
    </row>
    <row r="12" spans="1:9" s="52" customFormat="1" ht="16.5" customHeight="1">
      <c r="A12" s="464" t="s">
        <v>587</v>
      </c>
      <c r="B12" s="462" t="s">
        <v>715</v>
      </c>
      <c r="C12" s="517">
        <f t="shared" si="0"/>
        <v>45641</v>
      </c>
      <c r="D12" s="517">
        <f t="shared" si="1"/>
        <v>45649</v>
      </c>
      <c r="E12" s="518">
        <f t="shared" si="2"/>
        <v>45651</v>
      </c>
      <c r="F12" s="17"/>
      <c r="G12" s="17"/>
      <c r="H12" s="17"/>
      <c r="I12" s="17"/>
    </row>
    <row r="13" spans="1:9" s="52" customFormat="1" ht="16.5" customHeight="1">
      <c r="A13" s="520" t="s">
        <v>712</v>
      </c>
      <c r="B13" s="521" t="s">
        <v>716</v>
      </c>
      <c r="C13" s="517">
        <f t="shared" si="0"/>
        <v>45648</v>
      </c>
      <c r="D13" s="517">
        <f t="shared" si="1"/>
        <v>45656</v>
      </c>
      <c r="E13" s="518">
        <f t="shared" si="2"/>
        <v>45658</v>
      </c>
      <c r="F13" s="17"/>
      <c r="G13" s="17"/>
      <c r="H13" s="17"/>
      <c r="I13" s="17"/>
    </row>
    <row r="14" spans="1:9" s="52" customFormat="1" ht="16.5" customHeight="1">
      <c r="A14" s="520" t="s">
        <v>667</v>
      </c>
      <c r="B14" s="521" t="s">
        <v>785</v>
      </c>
      <c r="C14" s="517">
        <f t="shared" si="0"/>
        <v>45655</v>
      </c>
      <c r="D14" s="517">
        <f t="shared" si="1"/>
        <v>45663</v>
      </c>
      <c r="E14" s="518">
        <f t="shared" si="2"/>
        <v>45665</v>
      </c>
      <c r="F14" s="17"/>
      <c r="G14" s="17"/>
      <c r="H14" s="17"/>
      <c r="I14" s="17"/>
    </row>
    <row r="15" spans="1:9" s="52" customFormat="1" ht="16.5" customHeight="1">
      <c r="A15" s="520" t="s">
        <v>784</v>
      </c>
      <c r="B15" s="521" t="s">
        <v>786</v>
      </c>
      <c r="C15" s="517">
        <f t="shared" si="0"/>
        <v>45662</v>
      </c>
      <c r="D15" s="517">
        <f t="shared" si="1"/>
        <v>45670</v>
      </c>
      <c r="E15" s="518">
        <f t="shared" si="2"/>
        <v>45672</v>
      </c>
      <c r="F15" s="17"/>
      <c r="G15" s="17"/>
      <c r="H15" s="17"/>
      <c r="I15" s="17"/>
    </row>
    <row r="16" spans="1:9" s="52" customFormat="1" ht="16.5" customHeight="1">
      <c r="A16" s="520" t="s">
        <v>668</v>
      </c>
      <c r="B16" s="521" t="s">
        <v>785</v>
      </c>
      <c r="C16" s="517">
        <f t="shared" si="0"/>
        <v>45669</v>
      </c>
      <c r="D16" s="517">
        <f t="shared" si="1"/>
        <v>45677</v>
      </c>
      <c r="E16" s="518">
        <f t="shared" si="2"/>
        <v>45679</v>
      </c>
      <c r="F16" s="17"/>
      <c r="G16" s="17"/>
      <c r="H16" s="17"/>
      <c r="I16" s="17"/>
    </row>
    <row r="17" spans="1:12" s="52" customFormat="1" ht="16.5" customHeight="1" thickBot="1">
      <c r="A17" s="908" t="s">
        <v>713</v>
      </c>
      <c r="B17" s="909" t="s">
        <v>787</v>
      </c>
      <c r="C17" s="519">
        <f t="shared" si="0"/>
        <v>45676</v>
      </c>
      <c r="D17" s="519">
        <f t="shared" si="1"/>
        <v>45684</v>
      </c>
      <c r="E17" s="581">
        <f t="shared" si="2"/>
        <v>45686</v>
      </c>
      <c r="F17" s="17"/>
      <c r="G17" s="17"/>
      <c r="H17" s="17"/>
      <c r="I17" s="17"/>
    </row>
    <row r="18" spans="1:12" s="52" customFormat="1" ht="16.5" customHeight="1">
      <c r="A18" s="17"/>
      <c r="B18" s="17"/>
      <c r="C18" s="17"/>
      <c r="D18" s="17"/>
      <c r="E18" s="516"/>
      <c r="G18" s="17"/>
      <c r="H18" s="17"/>
      <c r="I18" s="17"/>
      <c r="J18" s="17"/>
      <c r="K18" s="17"/>
      <c r="L18" s="17"/>
    </row>
    <row r="19" spans="1:12" ht="15.75">
      <c r="A19" s="12" t="s">
        <v>177</v>
      </c>
      <c r="B19" s="180" t="s">
        <v>410</v>
      </c>
    </row>
  </sheetData>
  <mergeCells count="7">
    <mergeCell ref="A4:E4"/>
    <mergeCell ref="A8:A9"/>
    <mergeCell ref="B8:B9"/>
    <mergeCell ref="D8:E8"/>
    <mergeCell ref="A1:E1"/>
    <mergeCell ref="A2:E2"/>
    <mergeCell ref="A3:E3"/>
  </mergeCells>
  <phoneticPr fontId="20" type="noConversion"/>
  <hyperlinks>
    <hyperlink ref="A6" location="INDEX!A1" display="BACK TO INDEX" xr:uid="{00000000-0004-0000-0400-000000000000}"/>
  </hyperlinks>
  <pageMargins left="0.5" right="0.5" top="0.5" bottom="0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U55"/>
  <sheetViews>
    <sheetView zoomScaleNormal="100" workbookViewId="0">
      <pane ySplit="8" topLeftCell="A9" activePane="bottomLeft" state="frozen"/>
      <selection activeCell="J13" sqref="J13"/>
      <selection pane="bottomLeft" activeCell="A55" sqref="A55"/>
    </sheetView>
  </sheetViews>
  <sheetFormatPr defaultRowHeight="14.25"/>
  <cols>
    <col min="1" max="1" width="7.140625" style="17" customWidth="1"/>
    <col min="2" max="2" width="19.7109375" style="17" customWidth="1"/>
    <col min="3" max="3" width="3" style="17" customWidth="1"/>
    <col min="4" max="4" width="6.7109375" style="17" customWidth="1"/>
    <col min="5" max="6" width="8.7109375" style="17" customWidth="1"/>
    <col min="7" max="7" width="9.7109375" style="17" hidden="1" customWidth="1"/>
    <col min="8" max="8" width="8.7109375" style="17" hidden="1" customWidth="1"/>
    <col min="9" max="10" width="8.7109375" style="17" customWidth="1"/>
    <col min="11" max="11" width="10.28515625" style="17" customWidth="1"/>
    <col min="12" max="17" width="11.7109375" style="17" customWidth="1"/>
    <col min="18" max="19" width="11.7109375" style="17" hidden="1" customWidth="1"/>
    <col min="20" max="20" width="12.42578125" style="17" hidden="1" customWidth="1"/>
    <col min="21" max="21" width="11.7109375" style="17" customWidth="1"/>
    <col min="22" max="16384" width="9.140625" style="17"/>
  </cols>
  <sheetData>
    <row r="1" spans="1:21" s="325" customFormat="1" ht="26.25">
      <c r="A1" s="1210" t="s">
        <v>163</v>
      </c>
      <c r="B1" s="1210"/>
      <c r="C1" s="1210"/>
      <c r="D1" s="1210"/>
      <c r="E1" s="1210"/>
      <c r="F1" s="1210"/>
      <c r="G1" s="1210"/>
      <c r="H1" s="1210"/>
      <c r="I1" s="1210"/>
      <c r="J1" s="1210"/>
      <c r="K1" s="1210"/>
      <c r="L1" s="1210"/>
      <c r="M1" s="1210"/>
      <c r="N1" s="1210"/>
      <c r="O1" s="1210"/>
      <c r="P1" s="1210"/>
      <c r="Q1" s="1210"/>
      <c r="R1" s="1210"/>
      <c r="S1" s="1210"/>
      <c r="T1" s="1210"/>
      <c r="U1" s="1210"/>
    </row>
    <row r="2" spans="1:21" s="323" customFormat="1" ht="18.75">
      <c r="A2" s="1211" t="s">
        <v>167</v>
      </c>
      <c r="B2" s="1211"/>
      <c r="C2" s="1211"/>
      <c r="D2" s="1211"/>
      <c r="E2" s="1211"/>
      <c r="F2" s="1211"/>
      <c r="G2" s="1211"/>
      <c r="H2" s="1211"/>
      <c r="I2" s="1211"/>
      <c r="J2" s="1211"/>
      <c r="K2" s="1211"/>
      <c r="L2" s="1211"/>
      <c r="M2" s="1211"/>
      <c r="N2" s="1211"/>
      <c r="O2" s="1211"/>
      <c r="P2" s="1211"/>
      <c r="Q2" s="1211"/>
      <c r="R2" s="1211"/>
      <c r="S2" s="1211"/>
      <c r="T2" s="1211"/>
      <c r="U2" s="1211"/>
    </row>
    <row r="3" spans="1:21" s="323" customFormat="1" ht="19.5" thickBot="1">
      <c r="A3" s="1212" t="s">
        <v>168</v>
      </c>
      <c r="B3" s="1212"/>
      <c r="C3" s="1212"/>
      <c r="D3" s="1212"/>
      <c r="E3" s="1212"/>
      <c r="F3" s="1212"/>
      <c r="G3" s="1212"/>
      <c r="H3" s="1212"/>
      <c r="I3" s="1212"/>
      <c r="J3" s="1212"/>
      <c r="K3" s="1212"/>
      <c r="L3" s="1212"/>
      <c r="M3" s="1212"/>
      <c r="N3" s="1212"/>
      <c r="O3" s="1212"/>
      <c r="P3" s="1212"/>
      <c r="Q3" s="1212"/>
      <c r="R3" s="1212"/>
      <c r="S3" s="1212"/>
      <c r="T3" s="1212"/>
      <c r="U3" s="1212"/>
    </row>
    <row r="4" spans="1:21" s="14" customFormat="1" ht="24" thickTop="1">
      <c r="A4" s="1192" t="s">
        <v>75</v>
      </c>
      <c r="B4" s="1192"/>
      <c r="C4" s="1192"/>
      <c r="D4" s="1192"/>
      <c r="E4" s="1192"/>
      <c r="F4" s="1192"/>
      <c r="G4" s="1192"/>
      <c r="H4" s="1192"/>
      <c r="I4" s="1192"/>
      <c r="J4" s="1192"/>
      <c r="K4" s="1192"/>
      <c r="L4" s="1192"/>
      <c r="M4" s="1192"/>
      <c r="N4" s="1192"/>
      <c r="O4" s="1192"/>
      <c r="P4" s="1192"/>
      <c r="Q4" s="1192"/>
      <c r="R4" s="1192"/>
      <c r="S4" s="1192"/>
      <c r="T4" s="1192"/>
      <c r="U4" s="1192"/>
    </row>
    <row r="5" spans="1:21" s="33" customFormat="1" ht="21" customHeight="1">
      <c r="A5" s="190" t="s">
        <v>91</v>
      </c>
      <c r="B5" s="31"/>
      <c r="C5" s="31"/>
      <c r="D5" s="31"/>
      <c r="E5" s="32"/>
      <c r="P5" s="322"/>
      <c r="Q5" s="322"/>
      <c r="R5" s="326"/>
      <c r="T5" s="397" t="s">
        <v>47</v>
      </c>
      <c r="U5" s="398">
        <f ca="1">TODAY()</f>
        <v>45621</v>
      </c>
    </row>
    <row r="6" spans="1:21" ht="15" thickBot="1"/>
    <row r="7" spans="1:21" ht="21" customHeight="1">
      <c r="A7" s="403" t="s">
        <v>148</v>
      </c>
      <c r="B7" s="1201" t="s">
        <v>27</v>
      </c>
      <c r="C7" s="1202"/>
      <c r="D7" s="1202"/>
      <c r="E7" s="1206" t="s">
        <v>28</v>
      </c>
      <c r="F7" s="1207"/>
      <c r="G7" s="1207"/>
      <c r="H7" s="1207"/>
      <c r="I7" s="1208"/>
      <c r="J7" s="1209"/>
      <c r="K7" s="404" t="s">
        <v>29</v>
      </c>
      <c r="L7" s="1206" t="s">
        <v>30</v>
      </c>
      <c r="M7" s="1207"/>
      <c r="N7" s="1213"/>
      <c r="O7" s="1214" t="s">
        <v>31</v>
      </c>
      <c r="P7" s="1207"/>
      <c r="Q7" s="1207"/>
      <c r="R7" s="1207"/>
      <c r="S7" s="1207"/>
      <c r="T7" s="1207"/>
      <c r="U7" s="1215"/>
    </row>
    <row r="8" spans="1:21" ht="37.5" customHeight="1" thickBot="1">
      <c r="A8" s="405" t="s">
        <v>149</v>
      </c>
      <c r="B8" s="1203"/>
      <c r="C8" s="1204"/>
      <c r="D8" s="1204"/>
      <c r="E8" s="1205" t="s">
        <v>32</v>
      </c>
      <c r="F8" s="1199"/>
      <c r="G8" s="1199" t="s">
        <v>204</v>
      </c>
      <c r="H8" s="1199"/>
      <c r="I8" s="1199" t="s">
        <v>274</v>
      </c>
      <c r="J8" s="1200"/>
      <c r="K8" s="406" t="s">
        <v>3</v>
      </c>
      <c r="L8" s="407" t="s">
        <v>24</v>
      </c>
      <c r="M8" s="407" t="s">
        <v>5</v>
      </c>
      <c r="N8" s="408" t="s">
        <v>4</v>
      </c>
      <c r="O8" s="407" t="s">
        <v>7</v>
      </c>
      <c r="P8" s="407" t="s">
        <v>26</v>
      </c>
      <c r="Q8" s="975" t="s">
        <v>8</v>
      </c>
      <c r="R8" s="407" t="s">
        <v>205</v>
      </c>
      <c r="S8" s="407" t="s">
        <v>206</v>
      </c>
      <c r="T8" s="409" t="s">
        <v>207</v>
      </c>
      <c r="U8" s="410" t="s">
        <v>22</v>
      </c>
    </row>
    <row r="9" spans="1:21" s="119" customFormat="1" ht="15.75" customHeight="1">
      <c r="A9" s="327" t="s">
        <v>203</v>
      </c>
      <c r="B9" s="328" t="s">
        <v>434</v>
      </c>
      <c r="C9" s="329" t="s">
        <v>140</v>
      </c>
      <c r="D9" s="1095"/>
      <c r="E9" s="330">
        <f t="shared" ref="E9:E18" si="0">K9-1</f>
        <v>45606</v>
      </c>
      <c r="F9" s="331">
        <v>0.4993055555555555</v>
      </c>
      <c r="G9" s="332">
        <f>K9-2</f>
        <v>45605</v>
      </c>
      <c r="H9" s="333">
        <v>0.99930555555555556</v>
      </c>
      <c r="I9" s="334">
        <f t="shared" ref="I9:I53" si="1">K9-2</f>
        <v>45605</v>
      </c>
      <c r="J9" s="335">
        <v>0.66666666666666663</v>
      </c>
      <c r="K9" s="336">
        <v>45607</v>
      </c>
      <c r="L9" s="337"/>
      <c r="M9" s="338"/>
      <c r="N9" s="339"/>
      <c r="O9" s="338">
        <f>K9+9</f>
        <v>45616</v>
      </c>
      <c r="P9" s="338">
        <f>K9+10</f>
        <v>45617</v>
      </c>
      <c r="Q9" s="338"/>
      <c r="R9" s="340">
        <f t="shared" ref="R9:R16" si="2">K9+18</f>
        <v>45625</v>
      </c>
      <c r="S9" s="340">
        <f t="shared" ref="S9:S16" si="3">K9+18</f>
        <v>45625</v>
      </c>
      <c r="T9" s="341">
        <f t="shared" ref="T9:T16" si="4">K9+18</f>
        <v>45625</v>
      </c>
      <c r="U9" s="342"/>
    </row>
    <row r="10" spans="1:21" s="119" customFormat="1" ht="15.75" customHeight="1">
      <c r="A10" s="343" t="s">
        <v>145</v>
      </c>
      <c r="B10" s="390" t="s">
        <v>459</v>
      </c>
      <c r="C10" s="391" t="s">
        <v>140</v>
      </c>
      <c r="D10" s="986">
        <v>43</v>
      </c>
      <c r="E10" s="347">
        <f>K10-1</f>
        <v>45607</v>
      </c>
      <c r="F10" s="348">
        <v>6.9444444444444447E-4</v>
      </c>
      <c r="G10" s="552"/>
      <c r="H10" s="978"/>
      <c r="I10" s="979">
        <f>K10-2</f>
        <v>45606</v>
      </c>
      <c r="J10" s="980">
        <v>0.16666666666666666</v>
      </c>
      <c r="K10" s="981">
        <v>45608</v>
      </c>
      <c r="L10" s="982">
        <f>K10+9</f>
        <v>45617</v>
      </c>
      <c r="M10" s="983"/>
      <c r="N10" s="982"/>
      <c r="O10" s="983"/>
      <c r="P10" s="983"/>
      <c r="Q10" s="983">
        <f>K10+8</f>
        <v>45616</v>
      </c>
      <c r="R10" s="730"/>
      <c r="S10" s="730"/>
      <c r="T10" s="984"/>
      <c r="U10" s="358"/>
    </row>
    <row r="11" spans="1:21" s="119" customFormat="1" ht="15.75" customHeight="1">
      <c r="A11" s="343" t="s">
        <v>485</v>
      </c>
      <c r="B11" s="344" t="s">
        <v>577</v>
      </c>
      <c r="C11" s="345" t="s">
        <v>140</v>
      </c>
      <c r="D11" s="346"/>
      <c r="E11" s="347">
        <f t="shared" si="0"/>
        <v>45608</v>
      </c>
      <c r="F11" s="348">
        <v>0.4993055555555555</v>
      </c>
      <c r="G11" s="349"/>
      <c r="H11" s="350"/>
      <c r="I11" s="351">
        <f t="shared" si="1"/>
        <v>45607</v>
      </c>
      <c r="J11" s="352">
        <v>0.66666666666666663</v>
      </c>
      <c r="K11" s="353">
        <v>45609</v>
      </c>
      <c r="L11" s="354">
        <f>K11+7</f>
        <v>45616</v>
      </c>
      <c r="M11" s="355">
        <f>K11+9</f>
        <v>45618</v>
      </c>
      <c r="N11" s="354">
        <f>K11+10</f>
        <v>45619</v>
      </c>
      <c r="O11" s="355"/>
      <c r="P11" s="355"/>
      <c r="Q11" s="355"/>
      <c r="R11" s="356">
        <f t="shared" si="2"/>
        <v>45627</v>
      </c>
      <c r="S11" s="356">
        <f t="shared" si="3"/>
        <v>45627</v>
      </c>
      <c r="T11" s="357">
        <f t="shared" si="4"/>
        <v>45627</v>
      </c>
      <c r="U11" s="358"/>
    </row>
    <row r="12" spans="1:21" s="119" customFormat="1" ht="15.75" customHeight="1">
      <c r="A12" s="359" t="s">
        <v>147</v>
      </c>
      <c r="B12" s="344" t="s">
        <v>489</v>
      </c>
      <c r="C12" s="360" t="s">
        <v>140</v>
      </c>
      <c r="D12" s="346">
        <v>81</v>
      </c>
      <c r="E12" s="361">
        <f t="shared" si="0"/>
        <v>45611</v>
      </c>
      <c r="F12" s="348">
        <v>0.4993055555555555</v>
      </c>
      <c r="G12" s="349">
        <f>E12-1</f>
        <v>45610</v>
      </c>
      <c r="H12" s="362">
        <v>0.66666666666666663</v>
      </c>
      <c r="I12" s="351">
        <f t="shared" si="1"/>
        <v>45610</v>
      </c>
      <c r="J12" s="363">
        <v>0.66666666666666663</v>
      </c>
      <c r="K12" s="353">
        <v>45612</v>
      </c>
      <c r="L12" s="355"/>
      <c r="M12" s="355"/>
      <c r="N12" s="354"/>
      <c r="O12" s="355">
        <f>K12+8</f>
        <v>45620</v>
      </c>
      <c r="P12" s="355">
        <f>K12+8</f>
        <v>45620</v>
      </c>
      <c r="Q12" s="355"/>
      <c r="R12" s="356">
        <f t="shared" si="2"/>
        <v>45630</v>
      </c>
      <c r="S12" s="356">
        <f t="shared" si="3"/>
        <v>45630</v>
      </c>
      <c r="T12" s="357">
        <f t="shared" si="4"/>
        <v>45630</v>
      </c>
      <c r="U12" s="364"/>
    </row>
    <row r="13" spans="1:21" s="119" customFormat="1" ht="15.75" customHeight="1" thickBot="1">
      <c r="A13" s="365" t="s">
        <v>273</v>
      </c>
      <c r="B13" s="366" t="s">
        <v>491</v>
      </c>
      <c r="C13" s="367" t="s">
        <v>140</v>
      </c>
      <c r="D13" s="368">
        <v>70</v>
      </c>
      <c r="E13" s="369">
        <f t="shared" si="0"/>
        <v>45612</v>
      </c>
      <c r="F13" s="370">
        <v>0.4993055555555555</v>
      </c>
      <c r="G13" s="371">
        <f>K13-2</f>
        <v>45611</v>
      </c>
      <c r="H13" s="372">
        <v>0.16597222222222222</v>
      </c>
      <c r="I13" s="373">
        <f t="shared" si="1"/>
        <v>45611</v>
      </c>
      <c r="J13" s="374">
        <v>0.66666666666666663</v>
      </c>
      <c r="K13" s="764">
        <v>45613</v>
      </c>
      <c r="L13" s="375"/>
      <c r="M13" s="376">
        <f>K13+9</f>
        <v>45622</v>
      </c>
      <c r="N13" s="377">
        <f>K13+8</f>
        <v>45621</v>
      </c>
      <c r="O13" s="376">
        <f>K13+12</f>
        <v>45625</v>
      </c>
      <c r="P13" s="376">
        <f>K13+13</f>
        <v>45626</v>
      </c>
      <c r="Q13" s="376"/>
      <c r="R13" s="378"/>
      <c r="S13" s="378"/>
      <c r="T13" s="379"/>
      <c r="U13" s="380">
        <f>K13+10</f>
        <v>45623</v>
      </c>
    </row>
    <row r="14" spans="1:21" s="120" customFormat="1" ht="15.75" customHeight="1">
      <c r="A14" s="327" t="s">
        <v>203</v>
      </c>
      <c r="B14" s="1079" t="s">
        <v>566</v>
      </c>
      <c r="C14" s="1080" t="s">
        <v>140</v>
      </c>
      <c r="D14" s="1081">
        <v>9</v>
      </c>
      <c r="E14" s="330">
        <f t="shared" si="0"/>
        <v>45613</v>
      </c>
      <c r="F14" s="331">
        <v>0.499305555555556</v>
      </c>
      <c r="G14" s="332">
        <f>K14-2</f>
        <v>45612</v>
      </c>
      <c r="H14" s="333">
        <v>0.99930555555555556</v>
      </c>
      <c r="I14" s="334">
        <f t="shared" si="1"/>
        <v>45612</v>
      </c>
      <c r="J14" s="335">
        <v>0.66666666666666696</v>
      </c>
      <c r="K14" s="1082">
        <f t="shared" ref="K14:K53" si="5">K9+7</f>
        <v>45614</v>
      </c>
      <c r="L14" s="337"/>
      <c r="M14" s="338"/>
      <c r="N14" s="339"/>
      <c r="O14" s="338">
        <f>K14+9</f>
        <v>45623</v>
      </c>
      <c r="P14" s="338">
        <f>K14+10</f>
        <v>45624</v>
      </c>
      <c r="Q14" s="338"/>
      <c r="R14" s="340">
        <f t="shared" si="2"/>
        <v>45632</v>
      </c>
      <c r="S14" s="340">
        <f t="shared" si="3"/>
        <v>45632</v>
      </c>
      <c r="T14" s="341">
        <f t="shared" si="4"/>
        <v>45632</v>
      </c>
      <c r="U14" s="342"/>
    </row>
    <row r="15" spans="1:21" s="120" customFormat="1" ht="15.75" customHeight="1">
      <c r="A15" s="343" t="s">
        <v>145</v>
      </c>
      <c r="B15" s="381" t="s">
        <v>472</v>
      </c>
      <c r="C15" s="382" t="s">
        <v>140</v>
      </c>
      <c r="D15" s="383">
        <v>35</v>
      </c>
      <c r="E15" s="347">
        <f t="shared" si="0"/>
        <v>45614</v>
      </c>
      <c r="F15" s="348">
        <v>6.9444444444444447E-4</v>
      </c>
      <c r="G15" s="552"/>
      <c r="H15" s="978"/>
      <c r="I15" s="979">
        <f t="shared" si="1"/>
        <v>45613</v>
      </c>
      <c r="J15" s="980">
        <v>0.16666666666666666</v>
      </c>
      <c r="K15" s="384">
        <f t="shared" si="5"/>
        <v>45615</v>
      </c>
      <c r="L15" s="982">
        <f>K15+9</f>
        <v>45624</v>
      </c>
      <c r="M15" s="983"/>
      <c r="N15" s="982"/>
      <c r="O15" s="983"/>
      <c r="P15" s="983"/>
      <c r="Q15" s="983">
        <f>K15+8</f>
        <v>45623</v>
      </c>
      <c r="R15" s="730"/>
      <c r="S15" s="730"/>
      <c r="T15" s="984"/>
      <c r="U15" s="358"/>
    </row>
    <row r="16" spans="1:21" s="120" customFormat="1" ht="15.75" customHeight="1">
      <c r="A16" s="343" t="s">
        <v>485</v>
      </c>
      <c r="B16" s="381" t="s">
        <v>748</v>
      </c>
      <c r="C16" s="382" t="s">
        <v>140</v>
      </c>
      <c r="D16" s="383">
        <v>64</v>
      </c>
      <c r="E16" s="347">
        <f t="shared" si="0"/>
        <v>45615</v>
      </c>
      <c r="F16" s="348">
        <v>0.499305555555556</v>
      </c>
      <c r="G16" s="349"/>
      <c r="H16" s="350"/>
      <c r="I16" s="351">
        <f t="shared" si="1"/>
        <v>45614</v>
      </c>
      <c r="J16" s="352">
        <v>0.66666666666666696</v>
      </c>
      <c r="K16" s="384">
        <f t="shared" si="5"/>
        <v>45616</v>
      </c>
      <c r="L16" s="354">
        <f>K16+7</f>
        <v>45623</v>
      </c>
      <c r="M16" s="355">
        <f>K16+9</f>
        <v>45625</v>
      </c>
      <c r="N16" s="354">
        <f>K16+10</f>
        <v>45626</v>
      </c>
      <c r="O16" s="355"/>
      <c r="P16" s="355"/>
      <c r="Q16" s="355"/>
      <c r="R16" s="356">
        <f t="shared" si="2"/>
        <v>45634</v>
      </c>
      <c r="S16" s="356">
        <f t="shared" si="3"/>
        <v>45634</v>
      </c>
      <c r="T16" s="357">
        <f t="shared" si="4"/>
        <v>45634</v>
      </c>
      <c r="U16" s="358"/>
    </row>
    <row r="17" spans="1:21" ht="15.75" customHeight="1">
      <c r="A17" s="359" t="s">
        <v>147</v>
      </c>
      <c r="B17" s="385" t="s">
        <v>333</v>
      </c>
      <c r="C17" s="386" t="s">
        <v>140</v>
      </c>
      <c r="D17" s="387">
        <v>46</v>
      </c>
      <c r="E17" s="361">
        <f t="shared" si="0"/>
        <v>45618</v>
      </c>
      <c r="F17" s="348">
        <v>0.499305555555556</v>
      </c>
      <c r="G17" s="349">
        <f>E17-1</f>
        <v>45617</v>
      </c>
      <c r="H17" s="362">
        <v>0.66666666666666663</v>
      </c>
      <c r="I17" s="351">
        <f t="shared" si="1"/>
        <v>45617</v>
      </c>
      <c r="J17" s="363">
        <v>0.66666666666666696</v>
      </c>
      <c r="K17" s="388">
        <f t="shared" si="5"/>
        <v>45619</v>
      </c>
      <c r="L17" s="355"/>
      <c r="M17" s="355"/>
      <c r="N17" s="354"/>
      <c r="O17" s="355">
        <f>K17+8</f>
        <v>45627</v>
      </c>
      <c r="P17" s="355">
        <f>K17+8</f>
        <v>45627</v>
      </c>
      <c r="Q17" s="355"/>
      <c r="R17" s="356">
        <f t="shared" ref="R17:R53" si="6">K17+18</f>
        <v>45637</v>
      </c>
      <c r="S17" s="356">
        <f t="shared" ref="S17:S53" si="7">K17+18</f>
        <v>45637</v>
      </c>
      <c r="T17" s="357">
        <f t="shared" ref="T17:T53" si="8">K17+18</f>
        <v>45637</v>
      </c>
      <c r="U17" s="364"/>
    </row>
    <row r="18" spans="1:21" s="816" customFormat="1" ht="15.75" customHeight="1" thickBot="1">
      <c r="A18" s="648" t="s">
        <v>273</v>
      </c>
      <c r="B18" s="661" t="s">
        <v>493</v>
      </c>
      <c r="C18" s="662" t="s">
        <v>140</v>
      </c>
      <c r="D18" s="665">
        <v>38</v>
      </c>
      <c r="E18" s="649">
        <f t="shared" si="0"/>
        <v>45619</v>
      </c>
      <c r="F18" s="650">
        <v>0.499305555555556</v>
      </c>
      <c r="G18" s="651">
        <f>K18-2</f>
        <v>45618</v>
      </c>
      <c r="H18" s="652">
        <v>0.16597222222222222</v>
      </c>
      <c r="I18" s="653">
        <f t="shared" si="1"/>
        <v>45618</v>
      </c>
      <c r="J18" s="654">
        <v>0.66666666666666696</v>
      </c>
      <c r="K18" s="815">
        <f t="shared" si="5"/>
        <v>45620</v>
      </c>
      <c r="L18" s="655"/>
      <c r="M18" s="656">
        <f>K18+9</f>
        <v>45629</v>
      </c>
      <c r="N18" s="657">
        <f>K18+8</f>
        <v>45628</v>
      </c>
      <c r="O18" s="656">
        <f>K18+12</f>
        <v>45632</v>
      </c>
      <c r="P18" s="656">
        <f>K18+13</f>
        <v>45633</v>
      </c>
      <c r="Q18" s="656"/>
      <c r="R18" s="658"/>
      <c r="S18" s="658"/>
      <c r="T18" s="659"/>
      <c r="U18" s="660">
        <f>K18+10</f>
        <v>45630</v>
      </c>
    </row>
    <row r="19" spans="1:21" ht="15.75" customHeight="1">
      <c r="A19" s="327" t="s">
        <v>203</v>
      </c>
      <c r="B19" s="328" t="s">
        <v>488</v>
      </c>
      <c r="C19" s="329" t="s">
        <v>140</v>
      </c>
      <c r="D19" s="389">
        <v>17</v>
      </c>
      <c r="E19" s="330">
        <f t="shared" ref="E19:E53" si="9">K19-1</f>
        <v>45620</v>
      </c>
      <c r="F19" s="331">
        <v>0.499305555555556</v>
      </c>
      <c r="G19" s="332">
        <f>K19-2</f>
        <v>45619</v>
      </c>
      <c r="H19" s="333">
        <v>0.99930555555555556</v>
      </c>
      <c r="I19" s="334">
        <f t="shared" si="1"/>
        <v>45619</v>
      </c>
      <c r="J19" s="335">
        <v>0.66666666666666696</v>
      </c>
      <c r="K19" s="336">
        <f t="shared" si="5"/>
        <v>45621</v>
      </c>
      <c r="L19" s="337"/>
      <c r="M19" s="338"/>
      <c r="N19" s="339"/>
      <c r="O19" s="338">
        <f>K19+9</f>
        <v>45630</v>
      </c>
      <c r="P19" s="338">
        <f>K19+10</f>
        <v>45631</v>
      </c>
      <c r="Q19" s="338"/>
      <c r="R19" s="340">
        <f t="shared" si="6"/>
        <v>45639</v>
      </c>
      <c r="S19" s="340">
        <f t="shared" si="7"/>
        <v>45639</v>
      </c>
      <c r="T19" s="341">
        <f t="shared" si="8"/>
        <v>45639</v>
      </c>
      <c r="U19" s="342"/>
    </row>
    <row r="20" spans="1:21" ht="15.75" customHeight="1">
      <c r="A20" s="343" t="s">
        <v>145</v>
      </c>
      <c r="B20" s="390" t="s">
        <v>610</v>
      </c>
      <c r="C20" s="391" t="s">
        <v>140</v>
      </c>
      <c r="D20" s="392">
        <v>74</v>
      </c>
      <c r="E20" s="347">
        <f t="shared" si="9"/>
        <v>45621</v>
      </c>
      <c r="F20" s="348">
        <v>6.9444444444444447E-4</v>
      </c>
      <c r="G20" s="552"/>
      <c r="H20" s="978"/>
      <c r="I20" s="979">
        <f t="shared" si="1"/>
        <v>45620</v>
      </c>
      <c r="J20" s="980">
        <v>0.16666666666666666</v>
      </c>
      <c r="K20" s="981">
        <f t="shared" si="5"/>
        <v>45622</v>
      </c>
      <c r="L20" s="982">
        <f>K20+9</f>
        <v>45631</v>
      </c>
      <c r="M20" s="983"/>
      <c r="N20" s="982"/>
      <c r="O20" s="983"/>
      <c r="P20" s="983"/>
      <c r="Q20" s="983">
        <f>K20+8</f>
        <v>45630</v>
      </c>
      <c r="R20" s="730"/>
      <c r="S20" s="730"/>
      <c r="T20" s="984"/>
      <c r="U20" s="358"/>
    </row>
    <row r="21" spans="1:21" ht="15.75" customHeight="1">
      <c r="A21" s="704" t="s">
        <v>485</v>
      </c>
      <c r="B21" s="216" t="s">
        <v>490</v>
      </c>
      <c r="C21" s="217" t="s">
        <v>140</v>
      </c>
      <c r="D21" s="218">
        <v>38</v>
      </c>
      <c r="E21" s="700">
        <f t="shared" si="9"/>
        <v>45622</v>
      </c>
      <c r="F21" s="701">
        <v>0.499305555555556</v>
      </c>
      <c r="G21" s="210"/>
      <c r="H21" s="213"/>
      <c r="I21" s="214">
        <f t="shared" si="1"/>
        <v>45621</v>
      </c>
      <c r="J21" s="212">
        <v>0.66666666666666696</v>
      </c>
      <c r="K21" s="705">
        <f t="shared" si="5"/>
        <v>45623</v>
      </c>
      <c r="L21" s="161">
        <f>K21+7</f>
        <v>45630</v>
      </c>
      <c r="M21" s="160">
        <f>K21+9</f>
        <v>45632</v>
      </c>
      <c r="N21" s="161">
        <f>K21+10</f>
        <v>45633</v>
      </c>
      <c r="O21" s="160"/>
      <c r="P21" s="160"/>
      <c r="Q21" s="160"/>
      <c r="R21" s="158">
        <f t="shared" si="6"/>
        <v>45641</v>
      </c>
      <c r="S21" s="158">
        <f t="shared" si="7"/>
        <v>45641</v>
      </c>
      <c r="T21" s="219">
        <f t="shared" si="8"/>
        <v>45641</v>
      </c>
      <c r="U21" s="703"/>
    </row>
    <row r="22" spans="1:21" ht="15.75" customHeight="1">
      <c r="A22" s="704" t="s">
        <v>147</v>
      </c>
      <c r="B22" s="216" t="s">
        <v>577</v>
      </c>
      <c r="C22" s="217" t="s">
        <v>140</v>
      </c>
      <c r="D22" s="218"/>
      <c r="E22" s="700">
        <f t="shared" si="9"/>
        <v>45625</v>
      </c>
      <c r="F22" s="701">
        <v>0.499305555555556</v>
      </c>
      <c r="G22" s="210">
        <f>E22-1</f>
        <v>45624</v>
      </c>
      <c r="H22" s="213">
        <v>0.66666666666666663</v>
      </c>
      <c r="I22" s="214">
        <f t="shared" si="1"/>
        <v>45624</v>
      </c>
      <c r="J22" s="212">
        <v>0.66666666666666696</v>
      </c>
      <c r="K22" s="705">
        <f t="shared" si="5"/>
        <v>45626</v>
      </c>
      <c r="L22" s="161"/>
      <c r="M22" s="160"/>
      <c r="N22" s="161"/>
      <c r="O22" s="160">
        <f>K22+8</f>
        <v>45634</v>
      </c>
      <c r="P22" s="160">
        <f>K22+8</f>
        <v>45634</v>
      </c>
      <c r="Q22" s="160"/>
      <c r="R22" s="158">
        <f t="shared" si="6"/>
        <v>45644</v>
      </c>
      <c r="S22" s="158">
        <f t="shared" si="7"/>
        <v>45644</v>
      </c>
      <c r="T22" s="219">
        <f t="shared" si="8"/>
        <v>45644</v>
      </c>
      <c r="U22" s="703"/>
    </row>
    <row r="23" spans="1:21" s="239" customFormat="1" ht="15.75" customHeight="1" thickBot="1">
      <c r="A23" s="648" t="s">
        <v>273</v>
      </c>
      <c r="B23" s="661" t="s">
        <v>474</v>
      </c>
      <c r="C23" s="662" t="s">
        <v>140</v>
      </c>
      <c r="D23" s="663">
        <v>39</v>
      </c>
      <c r="E23" s="649">
        <f t="shared" si="9"/>
        <v>45626</v>
      </c>
      <c r="F23" s="650">
        <v>0.499305555555556</v>
      </c>
      <c r="G23" s="651">
        <f>K23-2</f>
        <v>45625</v>
      </c>
      <c r="H23" s="652">
        <v>0.16597222222222222</v>
      </c>
      <c r="I23" s="653">
        <f t="shared" si="1"/>
        <v>45625</v>
      </c>
      <c r="J23" s="654">
        <v>0.66666666666666696</v>
      </c>
      <c r="K23" s="664">
        <f t="shared" si="5"/>
        <v>45627</v>
      </c>
      <c r="L23" s="655"/>
      <c r="M23" s="656">
        <f>K23+9</f>
        <v>45636</v>
      </c>
      <c r="N23" s="657">
        <f>K23+8</f>
        <v>45635</v>
      </c>
      <c r="O23" s="656">
        <f>K23+12</f>
        <v>45639</v>
      </c>
      <c r="P23" s="656">
        <f>K23+13</f>
        <v>45640</v>
      </c>
      <c r="Q23" s="656"/>
      <c r="R23" s="658"/>
      <c r="S23" s="658"/>
      <c r="T23" s="659"/>
      <c r="U23" s="660">
        <f>K23+10</f>
        <v>45637</v>
      </c>
    </row>
    <row r="24" spans="1:21" ht="15.75" customHeight="1">
      <c r="A24" s="327" t="s">
        <v>203</v>
      </c>
      <c r="B24" s="328" t="s">
        <v>567</v>
      </c>
      <c r="C24" s="329" t="s">
        <v>140</v>
      </c>
      <c r="D24" s="389">
        <v>8</v>
      </c>
      <c r="E24" s="330">
        <f t="shared" si="9"/>
        <v>45627</v>
      </c>
      <c r="F24" s="331">
        <v>0.499305555555556</v>
      </c>
      <c r="G24" s="332">
        <f>K24-2</f>
        <v>45626</v>
      </c>
      <c r="H24" s="333">
        <v>0.99930555555555556</v>
      </c>
      <c r="I24" s="334">
        <f t="shared" si="1"/>
        <v>45626</v>
      </c>
      <c r="J24" s="335">
        <v>0.66666666666666696</v>
      </c>
      <c r="K24" s="336">
        <f t="shared" si="5"/>
        <v>45628</v>
      </c>
      <c r="L24" s="337"/>
      <c r="M24" s="338"/>
      <c r="N24" s="339"/>
      <c r="O24" s="338">
        <f>K24+9</f>
        <v>45637</v>
      </c>
      <c r="P24" s="338">
        <f>K24+10</f>
        <v>45638</v>
      </c>
      <c r="Q24" s="338"/>
      <c r="R24" s="340">
        <f t="shared" si="6"/>
        <v>45646</v>
      </c>
      <c r="S24" s="340">
        <f t="shared" si="7"/>
        <v>45646</v>
      </c>
      <c r="T24" s="341">
        <f t="shared" si="8"/>
        <v>45646</v>
      </c>
      <c r="U24" s="342"/>
    </row>
    <row r="25" spans="1:21" ht="15.75" customHeight="1">
      <c r="A25" s="343" t="s">
        <v>145</v>
      </c>
      <c r="B25" s="390" t="s">
        <v>459</v>
      </c>
      <c r="C25" s="391" t="s">
        <v>140</v>
      </c>
      <c r="D25" s="392">
        <v>44</v>
      </c>
      <c r="E25" s="347">
        <f t="shared" si="9"/>
        <v>45628</v>
      </c>
      <c r="F25" s="348">
        <v>6.9444444444444447E-4</v>
      </c>
      <c r="G25" s="552"/>
      <c r="H25" s="978"/>
      <c r="I25" s="979">
        <f>K25-1</f>
        <v>45628</v>
      </c>
      <c r="J25" s="980">
        <v>0.16666666666666666</v>
      </c>
      <c r="K25" s="981">
        <f t="shared" si="5"/>
        <v>45629</v>
      </c>
      <c r="L25" s="982">
        <f>K25+9</f>
        <v>45638</v>
      </c>
      <c r="M25" s="983"/>
      <c r="N25" s="982"/>
      <c r="O25" s="983"/>
      <c r="P25" s="983"/>
      <c r="Q25" s="983">
        <f>K25+8</f>
        <v>45637</v>
      </c>
      <c r="R25" s="730"/>
      <c r="S25" s="730"/>
      <c r="T25" s="984"/>
      <c r="U25" s="358"/>
    </row>
    <row r="26" spans="1:21" ht="15.75" customHeight="1">
      <c r="A26" s="343" t="s">
        <v>485</v>
      </c>
      <c r="B26" s="344" t="s">
        <v>607</v>
      </c>
      <c r="C26" s="345" t="s">
        <v>140</v>
      </c>
      <c r="D26" s="395">
        <v>9</v>
      </c>
      <c r="E26" s="347">
        <f t="shared" si="9"/>
        <v>45629</v>
      </c>
      <c r="F26" s="348">
        <v>0.499305555555556</v>
      </c>
      <c r="G26" s="349"/>
      <c r="H26" s="350"/>
      <c r="I26" s="351">
        <f t="shared" si="1"/>
        <v>45628</v>
      </c>
      <c r="J26" s="352">
        <v>0.66666666666666696</v>
      </c>
      <c r="K26" s="353">
        <f t="shared" si="5"/>
        <v>45630</v>
      </c>
      <c r="L26" s="354">
        <f>K26+7</f>
        <v>45637</v>
      </c>
      <c r="M26" s="355">
        <f>K26+9</f>
        <v>45639</v>
      </c>
      <c r="N26" s="354">
        <f>K26+10</f>
        <v>45640</v>
      </c>
      <c r="O26" s="355"/>
      <c r="P26" s="355"/>
      <c r="Q26" s="355"/>
      <c r="R26" s="356">
        <f t="shared" si="6"/>
        <v>45648</v>
      </c>
      <c r="S26" s="356">
        <f t="shared" si="7"/>
        <v>45648</v>
      </c>
      <c r="T26" s="357">
        <f t="shared" si="8"/>
        <v>45648</v>
      </c>
      <c r="U26" s="358"/>
    </row>
    <row r="27" spans="1:21" ht="15.75" customHeight="1">
      <c r="A27" s="359" t="s">
        <v>147</v>
      </c>
      <c r="B27" s="344" t="s">
        <v>489</v>
      </c>
      <c r="C27" s="345" t="s">
        <v>140</v>
      </c>
      <c r="D27" s="396">
        <v>82</v>
      </c>
      <c r="E27" s="361">
        <f t="shared" si="9"/>
        <v>45632</v>
      </c>
      <c r="F27" s="348">
        <v>0.499305555555556</v>
      </c>
      <c r="G27" s="349">
        <f>E27-1</f>
        <v>45631</v>
      </c>
      <c r="H27" s="362">
        <v>0.66666666666666663</v>
      </c>
      <c r="I27" s="351">
        <f t="shared" si="1"/>
        <v>45631</v>
      </c>
      <c r="J27" s="363">
        <v>0.66666666666666696</v>
      </c>
      <c r="K27" s="353">
        <f t="shared" si="5"/>
        <v>45633</v>
      </c>
      <c r="L27" s="355"/>
      <c r="M27" s="355"/>
      <c r="N27" s="354"/>
      <c r="O27" s="355">
        <f>K27+8</f>
        <v>45641</v>
      </c>
      <c r="P27" s="355">
        <f>K27+8</f>
        <v>45641</v>
      </c>
      <c r="Q27" s="355"/>
      <c r="R27" s="356">
        <f t="shared" si="6"/>
        <v>45651</v>
      </c>
      <c r="S27" s="356">
        <f t="shared" si="7"/>
        <v>45651</v>
      </c>
      <c r="T27" s="357">
        <f t="shared" si="8"/>
        <v>45651</v>
      </c>
      <c r="U27" s="364"/>
    </row>
    <row r="28" spans="1:21" s="239" customFormat="1" ht="15.75" customHeight="1" thickBot="1">
      <c r="A28" s="648" t="s">
        <v>273</v>
      </c>
      <c r="B28" s="661" t="s">
        <v>462</v>
      </c>
      <c r="C28" s="662" t="s">
        <v>140</v>
      </c>
      <c r="D28" s="663">
        <v>33</v>
      </c>
      <c r="E28" s="649">
        <f t="shared" si="9"/>
        <v>45633</v>
      </c>
      <c r="F28" s="650">
        <v>0.499305555555556</v>
      </c>
      <c r="G28" s="651">
        <f>K28-2</f>
        <v>45632</v>
      </c>
      <c r="H28" s="652">
        <v>0.16597222222222222</v>
      </c>
      <c r="I28" s="653">
        <f t="shared" si="1"/>
        <v>45632</v>
      </c>
      <c r="J28" s="654">
        <v>0.66666666666666696</v>
      </c>
      <c r="K28" s="664">
        <f t="shared" si="5"/>
        <v>45634</v>
      </c>
      <c r="L28" s="655"/>
      <c r="M28" s="656">
        <f>K28+9</f>
        <v>45643</v>
      </c>
      <c r="N28" s="657">
        <f>K28+8</f>
        <v>45642</v>
      </c>
      <c r="O28" s="656">
        <f>K28+12</f>
        <v>45646</v>
      </c>
      <c r="P28" s="656">
        <f>K28+13</f>
        <v>45647</v>
      </c>
      <c r="Q28" s="656"/>
      <c r="R28" s="658"/>
      <c r="S28" s="658"/>
      <c r="T28" s="659"/>
      <c r="U28" s="660">
        <f>K28+10</f>
        <v>45644</v>
      </c>
    </row>
    <row r="29" spans="1:21" ht="15.75" customHeight="1">
      <c r="A29" s="327" t="s">
        <v>203</v>
      </c>
      <c r="B29" s="328" t="s">
        <v>486</v>
      </c>
      <c r="C29" s="329" t="s">
        <v>140</v>
      </c>
      <c r="D29" s="389">
        <v>45</v>
      </c>
      <c r="E29" s="330">
        <f t="shared" si="9"/>
        <v>45634</v>
      </c>
      <c r="F29" s="331">
        <v>0.499305555555556</v>
      </c>
      <c r="G29" s="332">
        <f>K29-2</f>
        <v>45633</v>
      </c>
      <c r="H29" s="333">
        <v>0.99930555555555556</v>
      </c>
      <c r="I29" s="334">
        <f t="shared" si="1"/>
        <v>45633</v>
      </c>
      <c r="J29" s="335">
        <v>0.66666666666666696</v>
      </c>
      <c r="K29" s="336">
        <f t="shared" si="5"/>
        <v>45635</v>
      </c>
      <c r="L29" s="337"/>
      <c r="M29" s="338"/>
      <c r="N29" s="339"/>
      <c r="O29" s="338">
        <f>K29+9</f>
        <v>45644</v>
      </c>
      <c r="P29" s="338">
        <f>K29+10</f>
        <v>45645</v>
      </c>
      <c r="Q29" s="338"/>
      <c r="R29" s="340">
        <f t="shared" si="6"/>
        <v>45653</v>
      </c>
      <c r="S29" s="340">
        <f t="shared" si="7"/>
        <v>45653</v>
      </c>
      <c r="T29" s="341">
        <f t="shared" si="8"/>
        <v>45653</v>
      </c>
      <c r="U29" s="342"/>
    </row>
    <row r="30" spans="1:21" ht="15.75" customHeight="1">
      <c r="A30" s="343" t="s">
        <v>145</v>
      </c>
      <c r="B30" s="390" t="s">
        <v>472</v>
      </c>
      <c r="C30" s="391" t="s">
        <v>140</v>
      </c>
      <c r="D30" s="392">
        <v>36</v>
      </c>
      <c r="E30" s="347">
        <f t="shared" si="9"/>
        <v>45635</v>
      </c>
      <c r="F30" s="348">
        <v>6.9444444444444447E-4</v>
      </c>
      <c r="G30" s="552"/>
      <c r="H30" s="978"/>
      <c r="I30" s="979">
        <f t="shared" si="1"/>
        <v>45634</v>
      </c>
      <c r="J30" s="980">
        <v>0.16666666666666666</v>
      </c>
      <c r="K30" s="981">
        <f t="shared" si="5"/>
        <v>45636</v>
      </c>
      <c r="L30" s="982">
        <f>K30+9</f>
        <v>45645</v>
      </c>
      <c r="M30" s="983"/>
      <c r="N30" s="982"/>
      <c r="O30" s="983"/>
      <c r="P30" s="983"/>
      <c r="Q30" s="983">
        <f>K30+8</f>
        <v>45644</v>
      </c>
      <c r="R30" s="730"/>
      <c r="S30" s="730"/>
      <c r="T30" s="984"/>
      <c r="U30" s="358"/>
    </row>
    <row r="31" spans="1:21" ht="15.75" customHeight="1">
      <c r="A31" s="343" t="s">
        <v>485</v>
      </c>
      <c r="B31" s="344" t="s">
        <v>748</v>
      </c>
      <c r="C31" s="345" t="s">
        <v>140</v>
      </c>
      <c r="D31" s="395">
        <v>65</v>
      </c>
      <c r="E31" s="347">
        <f t="shared" si="9"/>
        <v>45636</v>
      </c>
      <c r="F31" s="348">
        <v>0.499305555555556</v>
      </c>
      <c r="G31" s="349"/>
      <c r="H31" s="350"/>
      <c r="I31" s="351">
        <f t="shared" si="1"/>
        <v>45635</v>
      </c>
      <c r="J31" s="352">
        <v>0.66666666666666696</v>
      </c>
      <c r="K31" s="353">
        <f t="shared" si="5"/>
        <v>45637</v>
      </c>
      <c r="L31" s="354">
        <f>K31+7</f>
        <v>45644</v>
      </c>
      <c r="M31" s="355">
        <f>K31+9</f>
        <v>45646</v>
      </c>
      <c r="N31" s="354">
        <f>K31+10</f>
        <v>45647</v>
      </c>
      <c r="O31" s="355"/>
      <c r="P31" s="355"/>
      <c r="Q31" s="355"/>
      <c r="R31" s="356">
        <f t="shared" si="6"/>
        <v>45655</v>
      </c>
      <c r="S31" s="356">
        <f t="shared" si="7"/>
        <v>45655</v>
      </c>
      <c r="T31" s="357">
        <f t="shared" si="8"/>
        <v>45655</v>
      </c>
      <c r="U31" s="358"/>
    </row>
    <row r="32" spans="1:21" s="239" customFormat="1" ht="15.75" customHeight="1">
      <c r="A32" s="817" t="s">
        <v>147</v>
      </c>
      <c r="B32" s="207" t="s">
        <v>333</v>
      </c>
      <c r="C32" s="208" t="s">
        <v>140</v>
      </c>
      <c r="D32" s="209">
        <v>47</v>
      </c>
      <c r="E32" s="818">
        <f t="shared" si="9"/>
        <v>45639</v>
      </c>
      <c r="F32" s="701">
        <v>0.499305555555556</v>
      </c>
      <c r="G32" s="210">
        <f>E32-1</f>
        <v>45638</v>
      </c>
      <c r="H32" s="211">
        <v>0.66666666666666663</v>
      </c>
      <c r="I32" s="214">
        <f t="shared" si="1"/>
        <v>45638</v>
      </c>
      <c r="J32" s="215">
        <v>0.66666666666666696</v>
      </c>
      <c r="K32" s="702">
        <f t="shared" si="5"/>
        <v>45640</v>
      </c>
      <c r="L32" s="160"/>
      <c r="M32" s="160"/>
      <c r="N32" s="161"/>
      <c r="O32" s="160">
        <f>K32+8</f>
        <v>45648</v>
      </c>
      <c r="P32" s="160">
        <f>K32+8</f>
        <v>45648</v>
      </c>
      <c r="Q32" s="160"/>
      <c r="R32" s="158">
        <f t="shared" si="6"/>
        <v>45658</v>
      </c>
      <c r="S32" s="158">
        <f t="shared" si="7"/>
        <v>45658</v>
      </c>
      <c r="T32" s="219">
        <f t="shared" si="8"/>
        <v>45658</v>
      </c>
      <c r="U32" s="819"/>
    </row>
    <row r="33" spans="1:21" s="239" customFormat="1" ht="15.75" customHeight="1" thickBot="1">
      <c r="A33" s="648" t="s">
        <v>273</v>
      </c>
      <c r="B33" s="661" t="s">
        <v>491</v>
      </c>
      <c r="C33" s="662" t="s">
        <v>140</v>
      </c>
      <c r="D33" s="665">
        <v>71</v>
      </c>
      <c r="E33" s="649">
        <f t="shared" si="9"/>
        <v>45640</v>
      </c>
      <c r="F33" s="650">
        <v>0.499305555555556</v>
      </c>
      <c r="G33" s="651">
        <f>K33-2</f>
        <v>45639</v>
      </c>
      <c r="H33" s="652">
        <v>0.16597222222222222</v>
      </c>
      <c r="I33" s="653">
        <f t="shared" si="1"/>
        <v>45639</v>
      </c>
      <c r="J33" s="654">
        <v>0.66666666666666696</v>
      </c>
      <c r="K33" s="664">
        <f t="shared" si="5"/>
        <v>45641</v>
      </c>
      <c r="L33" s="655"/>
      <c r="M33" s="656">
        <f>K33+9</f>
        <v>45650</v>
      </c>
      <c r="N33" s="657">
        <f>K33+8</f>
        <v>45649</v>
      </c>
      <c r="O33" s="656">
        <f>K33+12</f>
        <v>45653</v>
      </c>
      <c r="P33" s="656">
        <f>K33+13</f>
        <v>45654</v>
      </c>
      <c r="Q33" s="656"/>
      <c r="R33" s="658">
        <f t="shared" si="6"/>
        <v>45659</v>
      </c>
      <c r="S33" s="658">
        <f t="shared" si="7"/>
        <v>45659</v>
      </c>
      <c r="T33" s="659">
        <f t="shared" si="8"/>
        <v>45659</v>
      </c>
      <c r="U33" s="660">
        <f>K33+10</f>
        <v>45651</v>
      </c>
    </row>
    <row r="34" spans="1:21" ht="15.75" customHeight="1">
      <c r="A34" s="327" t="s">
        <v>203</v>
      </c>
      <c r="B34" s="328" t="s">
        <v>566</v>
      </c>
      <c r="C34" s="329" t="s">
        <v>140</v>
      </c>
      <c r="D34" s="389">
        <v>10</v>
      </c>
      <c r="E34" s="330">
        <f t="shared" si="9"/>
        <v>45641</v>
      </c>
      <c r="F34" s="331">
        <v>0.499305555555556</v>
      </c>
      <c r="G34" s="332">
        <f>K34-2</f>
        <v>45640</v>
      </c>
      <c r="H34" s="333">
        <v>0.99930555555555556</v>
      </c>
      <c r="I34" s="334">
        <f t="shared" si="1"/>
        <v>45640</v>
      </c>
      <c r="J34" s="335">
        <v>0.66666666666666696</v>
      </c>
      <c r="K34" s="336">
        <f t="shared" si="5"/>
        <v>45642</v>
      </c>
      <c r="L34" s="337"/>
      <c r="M34" s="338"/>
      <c r="N34" s="339"/>
      <c r="O34" s="338">
        <f>K34+9</f>
        <v>45651</v>
      </c>
      <c r="P34" s="338">
        <f>K34+10</f>
        <v>45652</v>
      </c>
      <c r="Q34" s="338"/>
      <c r="R34" s="340">
        <f t="shared" si="6"/>
        <v>45660</v>
      </c>
      <c r="S34" s="340">
        <f t="shared" si="7"/>
        <v>45660</v>
      </c>
      <c r="T34" s="341">
        <f t="shared" si="8"/>
        <v>45660</v>
      </c>
      <c r="U34" s="342"/>
    </row>
    <row r="35" spans="1:21" ht="15.75" customHeight="1">
      <c r="A35" s="343" t="s">
        <v>145</v>
      </c>
      <c r="B35" s="390" t="s">
        <v>610</v>
      </c>
      <c r="C35" s="391" t="s">
        <v>140</v>
      </c>
      <c r="D35" s="392">
        <v>75</v>
      </c>
      <c r="E35" s="347">
        <f t="shared" si="9"/>
        <v>45642</v>
      </c>
      <c r="F35" s="348">
        <v>6.9444444444444447E-4</v>
      </c>
      <c r="G35" s="552"/>
      <c r="H35" s="978"/>
      <c r="I35" s="979">
        <f t="shared" si="1"/>
        <v>45641</v>
      </c>
      <c r="J35" s="980">
        <v>0.16666666666666666</v>
      </c>
      <c r="K35" s="981">
        <f t="shared" si="5"/>
        <v>45643</v>
      </c>
      <c r="L35" s="982">
        <f>K35+9</f>
        <v>45652</v>
      </c>
      <c r="M35" s="983"/>
      <c r="N35" s="982"/>
      <c r="O35" s="983"/>
      <c r="P35" s="983"/>
      <c r="Q35" s="983">
        <f>K35+8</f>
        <v>45651</v>
      </c>
      <c r="R35" s="730">
        <f t="shared" si="6"/>
        <v>45661</v>
      </c>
      <c r="S35" s="730">
        <f t="shared" si="7"/>
        <v>45661</v>
      </c>
      <c r="T35" s="984">
        <f t="shared" si="8"/>
        <v>45661</v>
      </c>
      <c r="U35" s="358"/>
    </row>
    <row r="36" spans="1:21" ht="15.75" customHeight="1">
      <c r="A36" s="343" t="s">
        <v>485</v>
      </c>
      <c r="B36" s="344" t="s">
        <v>490</v>
      </c>
      <c r="C36" s="345" t="s">
        <v>140</v>
      </c>
      <c r="D36" s="395">
        <v>39</v>
      </c>
      <c r="E36" s="347">
        <f t="shared" si="9"/>
        <v>45643</v>
      </c>
      <c r="F36" s="348">
        <v>0.499305555555556</v>
      </c>
      <c r="G36" s="349"/>
      <c r="H36" s="350"/>
      <c r="I36" s="351">
        <f t="shared" si="1"/>
        <v>45642</v>
      </c>
      <c r="J36" s="352">
        <v>0.66666666666666696</v>
      </c>
      <c r="K36" s="353">
        <f t="shared" si="5"/>
        <v>45644</v>
      </c>
      <c r="L36" s="354">
        <f>K36+7</f>
        <v>45651</v>
      </c>
      <c r="M36" s="355">
        <f>K36+9</f>
        <v>45653</v>
      </c>
      <c r="N36" s="354">
        <f>K36+10</f>
        <v>45654</v>
      </c>
      <c r="O36" s="355"/>
      <c r="P36" s="355"/>
      <c r="Q36" s="355"/>
      <c r="R36" s="356">
        <f t="shared" si="6"/>
        <v>45662</v>
      </c>
      <c r="S36" s="356">
        <f t="shared" si="7"/>
        <v>45662</v>
      </c>
      <c r="T36" s="357">
        <f t="shared" si="8"/>
        <v>45662</v>
      </c>
      <c r="U36" s="358"/>
    </row>
    <row r="37" spans="1:21" ht="15.75" customHeight="1">
      <c r="A37" s="359" t="s">
        <v>147</v>
      </c>
      <c r="B37" s="344" t="s">
        <v>577</v>
      </c>
      <c r="C37" s="345" t="s">
        <v>140</v>
      </c>
      <c r="D37" s="393"/>
      <c r="E37" s="361">
        <f t="shared" si="9"/>
        <v>45646</v>
      </c>
      <c r="F37" s="348">
        <v>0.499305555555556</v>
      </c>
      <c r="G37" s="349">
        <f>E37-1</f>
        <v>45645</v>
      </c>
      <c r="H37" s="362">
        <v>0.66666666666666663</v>
      </c>
      <c r="I37" s="351">
        <f t="shared" si="1"/>
        <v>45645</v>
      </c>
      <c r="J37" s="363">
        <v>0.66666666666666696</v>
      </c>
      <c r="K37" s="353">
        <f t="shared" si="5"/>
        <v>45647</v>
      </c>
      <c r="L37" s="355"/>
      <c r="M37" s="355"/>
      <c r="N37" s="354"/>
      <c r="O37" s="355">
        <f>K37+8</f>
        <v>45655</v>
      </c>
      <c r="P37" s="355">
        <f>K37+8</f>
        <v>45655</v>
      </c>
      <c r="Q37" s="355"/>
      <c r="R37" s="356">
        <f t="shared" si="6"/>
        <v>45665</v>
      </c>
      <c r="S37" s="356">
        <f t="shared" si="7"/>
        <v>45665</v>
      </c>
      <c r="T37" s="357">
        <f t="shared" si="8"/>
        <v>45665</v>
      </c>
      <c r="U37" s="364"/>
    </row>
    <row r="38" spans="1:21" s="239" customFormat="1" ht="15.75" customHeight="1" thickBot="1">
      <c r="A38" s="648" t="s">
        <v>273</v>
      </c>
      <c r="B38" s="661" t="s">
        <v>608</v>
      </c>
      <c r="C38" s="662" t="s">
        <v>140</v>
      </c>
      <c r="D38" s="665">
        <v>7</v>
      </c>
      <c r="E38" s="649">
        <f t="shared" si="9"/>
        <v>45647</v>
      </c>
      <c r="F38" s="650">
        <v>0.499305555555556</v>
      </c>
      <c r="G38" s="651">
        <f>K38-2</f>
        <v>45646</v>
      </c>
      <c r="H38" s="652">
        <v>0.16597222222222222</v>
      </c>
      <c r="I38" s="653">
        <f t="shared" si="1"/>
        <v>45646</v>
      </c>
      <c r="J38" s="654">
        <v>0.66666666666666696</v>
      </c>
      <c r="K38" s="664">
        <f t="shared" si="5"/>
        <v>45648</v>
      </c>
      <c r="L38" s="655"/>
      <c r="M38" s="656">
        <f>K38+9</f>
        <v>45657</v>
      </c>
      <c r="N38" s="657">
        <f>K38+8</f>
        <v>45656</v>
      </c>
      <c r="O38" s="656">
        <f>K38+12</f>
        <v>45660</v>
      </c>
      <c r="P38" s="656">
        <f>K38+13</f>
        <v>45661</v>
      </c>
      <c r="Q38" s="656"/>
      <c r="R38" s="658"/>
      <c r="S38" s="658"/>
      <c r="T38" s="659"/>
      <c r="U38" s="660">
        <f>K38+10</f>
        <v>45658</v>
      </c>
    </row>
    <row r="39" spans="1:21" ht="15.75" customHeight="1">
      <c r="A39" s="327" t="s">
        <v>203</v>
      </c>
      <c r="B39" s="328" t="s">
        <v>488</v>
      </c>
      <c r="C39" s="329" t="s">
        <v>140</v>
      </c>
      <c r="D39" s="389">
        <v>18</v>
      </c>
      <c r="E39" s="330">
        <f t="shared" si="9"/>
        <v>45648</v>
      </c>
      <c r="F39" s="331">
        <v>0.499305555555556</v>
      </c>
      <c r="G39" s="332">
        <f>K39-2</f>
        <v>45647</v>
      </c>
      <c r="H39" s="333">
        <v>0.99930555555555556</v>
      </c>
      <c r="I39" s="334">
        <f t="shared" si="1"/>
        <v>45647</v>
      </c>
      <c r="J39" s="335">
        <v>0.66666666666666696</v>
      </c>
      <c r="K39" s="336">
        <f t="shared" si="5"/>
        <v>45649</v>
      </c>
      <c r="L39" s="337"/>
      <c r="M39" s="338"/>
      <c r="N39" s="339"/>
      <c r="O39" s="338">
        <f>K39+9</f>
        <v>45658</v>
      </c>
      <c r="P39" s="338">
        <f>K39+10</f>
        <v>45659</v>
      </c>
      <c r="Q39" s="338"/>
      <c r="R39" s="340">
        <f t="shared" si="6"/>
        <v>45667</v>
      </c>
      <c r="S39" s="340">
        <f t="shared" si="7"/>
        <v>45667</v>
      </c>
      <c r="T39" s="341">
        <f t="shared" si="8"/>
        <v>45667</v>
      </c>
      <c r="U39" s="342"/>
    </row>
    <row r="40" spans="1:21" ht="15.75" customHeight="1">
      <c r="A40" s="343" t="s">
        <v>145</v>
      </c>
      <c r="B40" s="390" t="s">
        <v>459</v>
      </c>
      <c r="C40" s="391" t="s">
        <v>140</v>
      </c>
      <c r="D40" s="392">
        <v>45</v>
      </c>
      <c r="E40" s="347">
        <f t="shared" si="9"/>
        <v>45649</v>
      </c>
      <c r="F40" s="348">
        <v>6.9444444444444447E-4</v>
      </c>
      <c r="G40" s="552"/>
      <c r="H40" s="978"/>
      <c r="I40" s="979">
        <f t="shared" si="1"/>
        <v>45648</v>
      </c>
      <c r="J40" s="980">
        <v>0.16666666666666666</v>
      </c>
      <c r="K40" s="981">
        <f t="shared" si="5"/>
        <v>45650</v>
      </c>
      <c r="L40" s="982">
        <f>K40+9</f>
        <v>45659</v>
      </c>
      <c r="M40" s="983"/>
      <c r="N40" s="982"/>
      <c r="O40" s="983"/>
      <c r="P40" s="983"/>
      <c r="Q40" s="983">
        <f>K40+8</f>
        <v>45658</v>
      </c>
      <c r="R40" s="730">
        <f t="shared" si="6"/>
        <v>45668</v>
      </c>
      <c r="S40" s="730">
        <f t="shared" si="7"/>
        <v>45668</v>
      </c>
      <c r="T40" s="984">
        <f t="shared" si="8"/>
        <v>45668</v>
      </c>
      <c r="U40" s="358"/>
    </row>
    <row r="41" spans="1:21" ht="15.75" customHeight="1">
      <c r="A41" s="343" t="s">
        <v>485</v>
      </c>
      <c r="B41" s="344" t="s">
        <v>607</v>
      </c>
      <c r="C41" s="345" t="s">
        <v>140</v>
      </c>
      <c r="D41" s="395">
        <v>10</v>
      </c>
      <c r="E41" s="347">
        <f t="shared" si="9"/>
        <v>45650</v>
      </c>
      <c r="F41" s="348">
        <v>0.499305555555556</v>
      </c>
      <c r="G41" s="349"/>
      <c r="H41" s="350"/>
      <c r="I41" s="351">
        <f t="shared" si="1"/>
        <v>45649</v>
      </c>
      <c r="J41" s="352">
        <v>0.66666666666666696</v>
      </c>
      <c r="K41" s="353">
        <f t="shared" si="5"/>
        <v>45651</v>
      </c>
      <c r="L41" s="354">
        <f>K41+7</f>
        <v>45658</v>
      </c>
      <c r="M41" s="355">
        <f>K41+9</f>
        <v>45660</v>
      </c>
      <c r="N41" s="354">
        <f>K41+10</f>
        <v>45661</v>
      </c>
      <c r="O41" s="355"/>
      <c r="P41" s="355"/>
      <c r="Q41" s="355"/>
      <c r="R41" s="356">
        <f t="shared" si="6"/>
        <v>45669</v>
      </c>
      <c r="S41" s="356">
        <f t="shared" si="7"/>
        <v>45669</v>
      </c>
      <c r="T41" s="357">
        <f t="shared" si="8"/>
        <v>45669</v>
      </c>
      <c r="U41" s="358"/>
    </row>
    <row r="42" spans="1:21" ht="15.75" customHeight="1">
      <c r="A42" s="359" t="s">
        <v>147</v>
      </c>
      <c r="B42" s="344" t="s">
        <v>489</v>
      </c>
      <c r="C42" s="345" t="s">
        <v>140</v>
      </c>
      <c r="D42" s="396">
        <v>83</v>
      </c>
      <c r="E42" s="361">
        <f t="shared" si="9"/>
        <v>45653</v>
      </c>
      <c r="F42" s="348">
        <v>0.499305555555556</v>
      </c>
      <c r="G42" s="349">
        <f>E42-1</f>
        <v>45652</v>
      </c>
      <c r="H42" s="362">
        <v>0.66666666666666663</v>
      </c>
      <c r="I42" s="351">
        <f t="shared" si="1"/>
        <v>45652</v>
      </c>
      <c r="J42" s="363">
        <v>0.66666666666666696</v>
      </c>
      <c r="K42" s="353">
        <f t="shared" si="5"/>
        <v>45654</v>
      </c>
      <c r="L42" s="355"/>
      <c r="M42" s="355"/>
      <c r="N42" s="354"/>
      <c r="O42" s="355">
        <f>K42+8</f>
        <v>45662</v>
      </c>
      <c r="P42" s="355">
        <f>K42+8</f>
        <v>45662</v>
      </c>
      <c r="Q42" s="355"/>
      <c r="R42" s="356">
        <f t="shared" si="6"/>
        <v>45672</v>
      </c>
      <c r="S42" s="356">
        <f t="shared" si="7"/>
        <v>45672</v>
      </c>
      <c r="T42" s="357">
        <f t="shared" si="8"/>
        <v>45672</v>
      </c>
      <c r="U42" s="364"/>
    </row>
    <row r="43" spans="1:21" ht="15.75" customHeight="1" thickBot="1">
      <c r="A43" s="365" t="s">
        <v>273</v>
      </c>
      <c r="B43" s="366" t="s">
        <v>474</v>
      </c>
      <c r="C43" s="367" t="s">
        <v>140</v>
      </c>
      <c r="D43" s="368">
        <v>40</v>
      </c>
      <c r="E43" s="369">
        <f t="shared" si="9"/>
        <v>45654</v>
      </c>
      <c r="F43" s="370">
        <v>0.499305555555556</v>
      </c>
      <c r="G43" s="371">
        <f>K43-2</f>
        <v>45653</v>
      </c>
      <c r="H43" s="372">
        <v>0.16597222222222222</v>
      </c>
      <c r="I43" s="373">
        <f t="shared" si="1"/>
        <v>45653</v>
      </c>
      <c r="J43" s="374">
        <v>0.66666666666666696</v>
      </c>
      <c r="K43" s="394">
        <f t="shared" si="5"/>
        <v>45655</v>
      </c>
      <c r="L43" s="375"/>
      <c r="M43" s="376">
        <f>K43+9</f>
        <v>45664</v>
      </c>
      <c r="N43" s="377">
        <f>K43+8</f>
        <v>45663</v>
      </c>
      <c r="O43" s="376">
        <f>K43+12</f>
        <v>45667</v>
      </c>
      <c r="P43" s="376">
        <f>K43+13</f>
        <v>45668</v>
      </c>
      <c r="Q43" s="376"/>
      <c r="R43" s="378"/>
      <c r="S43" s="378"/>
      <c r="T43" s="379"/>
      <c r="U43" s="380">
        <f>K43+10</f>
        <v>45665</v>
      </c>
    </row>
    <row r="44" spans="1:21" s="698" customFormat="1" ht="15.75" hidden="1" customHeight="1">
      <c r="A44" s="327" t="s">
        <v>203</v>
      </c>
      <c r="B44" s="328" t="s">
        <v>567</v>
      </c>
      <c r="C44" s="329" t="s">
        <v>140</v>
      </c>
      <c r="D44" s="389">
        <v>9</v>
      </c>
      <c r="E44" s="330">
        <f t="shared" si="9"/>
        <v>45655</v>
      </c>
      <c r="F44" s="331">
        <v>0.499305555555556</v>
      </c>
      <c r="G44" s="332">
        <f>K44-2</f>
        <v>45654</v>
      </c>
      <c r="H44" s="333">
        <v>0.99930555555555556</v>
      </c>
      <c r="I44" s="334">
        <f t="shared" si="1"/>
        <v>45654</v>
      </c>
      <c r="J44" s="335">
        <v>0.66666666666666696</v>
      </c>
      <c r="K44" s="336">
        <f t="shared" si="5"/>
        <v>45656</v>
      </c>
      <c r="L44" s="337"/>
      <c r="M44" s="338"/>
      <c r="N44" s="339"/>
      <c r="O44" s="338">
        <f>K44+9</f>
        <v>45665</v>
      </c>
      <c r="P44" s="338">
        <f>K44+10</f>
        <v>45666</v>
      </c>
      <c r="Q44" s="338"/>
      <c r="R44" s="340">
        <f t="shared" si="6"/>
        <v>45674</v>
      </c>
      <c r="S44" s="340">
        <f t="shared" si="7"/>
        <v>45674</v>
      </c>
      <c r="T44" s="341">
        <f t="shared" si="8"/>
        <v>45674</v>
      </c>
      <c r="U44" s="342"/>
    </row>
    <row r="45" spans="1:21" s="698" customFormat="1" ht="15.75" hidden="1" customHeight="1">
      <c r="A45" s="343" t="s">
        <v>145</v>
      </c>
      <c r="B45" s="390" t="s">
        <v>472</v>
      </c>
      <c r="C45" s="391" t="s">
        <v>140</v>
      </c>
      <c r="D45" s="392">
        <v>37</v>
      </c>
      <c r="E45" s="347">
        <f t="shared" si="9"/>
        <v>45656</v>
      </c>
      <c r="F45" s="348">
        <v>6.9444444444444447E-4</v>
      </c>
      <c r="G45" s="552"/>
      <c r="H45" s="978"/>
      <c r="I45" s="979">
        <f t="shared" si="1"/>
        <v>45655</v>
      </c>
      <c r="J45" s="980">
        <v>0.16666666666666666</v>
      </c>
      <c r="K45" s="981">
        <f t="shared" si="5"/>
        <v>45657</v>
      </c>
      <c r="L45" s="982">
        <f>K45+9</f>
        <v>45666</v>
      </c>
      <c r="M45" s="983"/>
      <c r="N45" s="982"/>
      <c r="O45" s="983"/>
      <c r="P45" s="983"/>
      <c r="Q45" s="983">
        <f>K45+8</f>
        <v>45665</v>
      </c>
      <c r="R45" s="730">
        <f t="shared" si="6"/>
        <v>45675</v>
      </c>
      <c r="S45" s="730">
        <f t="shared" si="7"/>
        <v>45675</v>
      </c>
      <c r="T45" s="984">
        <f t="shared" si="8"/>
        <v>45675</v>
      </c>
      <c r="U45" s="358"/>
    </row>
    <row r="46" spans="1:21" s="698" customFormat="1" ht="15.75" hidden="1" customHeight="1">
      <c r="A46" s="343" t="s">
        <v>485</v>
      </c>
      <c r="B46" s="344" t="s">
        <v>487</v>
      </c>
      <c r="C46" s="345" t="s">
        <v>140</v>
      </c>
      <c r="D46" s="395">
        <v>4</v>
      </c>
      <c r="E46" s="347">
        <f t="shared" si="9"/>
        <v>45657</v>
      </c>
      <c r="F46" s="348">
        <v>0.499305555555556</v>
      </c>
      <c r="G46" s="349"/>
      <c r="H46" s="350"/>
      <c r="I46" s="351">
        <f t="shared" si="1"/>
        <v>45656</v>
      </c>
      <c r="J46" s="352">
        <v>0.66666666666666696</v>
      </c>
      <c r="K46" s="353">
        <f t="shared" si="5"/>
        <v>45658</v>
      </c>
      <c r="L46" s="354">
        <f>K46+7</f>
        <v>45665</v>
      </c>
      <c r="M46" s="355">
        <f>K46+9</f>
        <v>45667</v>
      </c>
      <c r="N46" s="354">
        <f>K46+10</f>
        <v>45668</v>
      </c>
      <c r="O46" s="355"/>
      <c r="P46" s="355"/>
      <c r="Q46" s="355"/>
      <c r="R46" s="356">
        <f t="shared" si="6"/>
        <v>45676</v>
      </c>
      <c r="S46" s="356">
        <f t="shared" si="7"/>
        <v>45676</v>
      </c>
      <c r="T46" s="357">
        <f t="shared" si="8"/>
        <v>45676</v>
      </c>
      <c r="U46" s="358"/>
    </row>
    <row r="47" spans="1:21" s="698" customFormat="1" ht="15.75" hidden="1" customHeight="1">
      <c r="A47" s="359" t="s">
        <v>147</v>
      </c>
      <c r="B47" s="344" t="s">
        <v>577</v>
      </c>
      <c r="C47" s="345" t="s">
        <v>140</v>
      </c>
      <c r="D47" s="393"/>
      <c r="E47" s="361">
        <f t="shared" si="9"/>
        <v>45660</v>
      </c>
      <c r="F47" s="348">
        <v>0.499305555555556</v>
      </c>
      <c r="G47" s="349">
        <f>E47-1</f>
        <v>45659</v>
      </c>
      <c r="H47" s="362">
        <v>0.66666666666666663</v>
      </c>
      <c r="I47" s="351">
        <f t="shared" si="1"/>
        <v>45659</v>
      </c>
      <c r="J47" s="363">
        <v>0.66666666666666696</v>
      </c>
      <c r="K47" s="353">
        <f t="shared" si="5"/>
        <v>45661</v>
      </c>
      <c r="L47" s="355"/>
      <c r="M47" s="355"/>
      <c r="N47" s="354"/>
      <c r="O47" s="355">
        <f>K47+8</f>
        <v>45669</v>
      </c>
      <c r="P47" s="355">
        <f>K47+8</f>
        <v>45669</v>
      </c>
      <c r="Q47" s="355"/>
      <c r="R47" s="356">
        <f t="shared" si="6"/>
        <v>45679</v>
      </c>
      <c r="S47" s="356">
        <f t="shared" si="7"/>
        <v>45679</v>
      </c>
      <c r="T47" s="357">
        <f t="shared" si="8"/>
        <v>45679</v>
      </c>
      <c r="U47" s="364"/>
    </row>
    <row r="48" spans="1:21" s="698" customFormat="1" ht="15.75" hidden="1" customHeight="1" thickBot="1">
      <c r="A48" s="365" t="s">
        <v>273</v>
      </c>
      <c r="B48" s="366" t="s">
        <v>493</v>
      </c>
      <c r="C48" s="367" t="s">
        <v>140</v>
      </c>
      <c r="D48" s="368">
        <v>36</v>
      </c>
      <c r="E48" s="369">
        <f t="shared" si="9"/>
        <v>45661</v>
      </c>
      <c r="F48" s="370">
        <v>0.499305555555556</v>
      </c>
      <c r="G48" s="371">
        <f>K48-2</f>
        <v>45660</v>
      </c>
      <c r="H48" s="372">
        <v>0.16597222222222222</v>
      </c>
      <c r="I48" s="373">
        <f t="shared" si="1"/>
        <v>45660</v>
      </c>
      <c r="J48" s="374">
        <v>0.66666666666666696</v>
      </c>
      <c r="K48" s="394">
        <f t="shared" si="5"/>
        <v>45662</v>
      </c>
      <c r="L48" s="375"/>
      <c r="M48" s="376">
        <f>K48+9</f>
        <v>45671</v>
      </c>
      <c r="N48" s="377">
        <f>K48+8</f>
        <v>45670</v>
      </c>
      <c r="O48" s="376">
        <f>K48+12</f>
        <v>45674</v>
      </c>
      <c r="P48" s="376">
        <f>K48+13</f>
        <v>45675</v>
      </c>
      <c r="Q48" s="376"/>
      <c r="R48" s="378"/>
      <c r="S48" s="378"/>
      <c r="T48" s="379"/>
      <c r="U48" s="380">
        <f>K48+10</f>
        <v>45672</v>
      </c>
    </row>
    <row r="49" spans="1:21" s="698" customFormat="1" ht="15.75" hidden="1" customHeight="1">
      <c r="A49" s="327" t="s">
        <v>203</v>
      </c>
      <c r="B49" s="328" t="s">
        <v>488</v>
      </c>
      <c r="C49" s="329" t="s">
        <v>140</v>
      </c>
      <c r="D49" s="389">
        <v>15</v>
      </c>
      <c r="E49" s="330">
        <f t="shared" si="9"/>
        <v>45662</v>
      </c>
      <c r="F49" s="331">
        <v>0.499305555555556</v>
      </c>
      <c r="G49" s="332">
        <f>K49-2</f>
        <v>45661</v>
      </c>
      <c r="H49" s="333">
        <v>0.99930555555555556</v>
      </c>
      <c r="I49" s="334">
        <f t="shared" si="1"/>
        <v>45661</v>
      </c>
      <c r="J49" s="335">
        <v>0.66666666666666696</v>
      </c>
      <c r="K49" s="336">
        <f t="shared" si="5"/>
        <v>45663</v>
      </c>
      <c r="L49" s="337"/>
      <c r="M49" s="338"/>
      <c r="N49" s="339"/>
      <c r="O49" s="338">
        <f>K49+9</f>
        <v>45672</v>
      </c>
      <c r="P49" s="338">
        <f>K49+10</f>
        <v>45673</v>
      </c>
      <c r="Q49" s="338"/>
      <c r="R49" s="340">
        <f t="shared" si="6"/>
        <v>45681</v>
      </c>
      <c r="S49" s="340">
        <f t="shared" si="7"/>
        <v>45681</v>
      </c>
      <c r="T49" s="341">
        <f t="shared" si="8"/>
        <v>45681</v>
      </c>
      <c r="U49" s="342"/>
    </row>
    <row r="50" spans="1:21" s="698" customFormat="1" ht="15.75" hidden="1" customHeight="1">
      <c r="A50" s="343" t="s">
        <v>485</v>
      </c>
      <c r="B50" s="390" t="s">
        <v>565</v>
      </c>
      <c r="C50" s="391" t="s">
        <v>140</v>
      </c>
      <c r="D50" s="392">
        <v>30</v>
      </c>
      <c r="E50" s="347">
        <f t="shared" si="9"/>
        <v>45663</v>
      </c>
      <c r="F50" s="348">
        <v>6.9444444444444447E-4</v>
      </c>
      <c r="G50" s="552"/>
      <c r="H50" s="978"/>
      <c r="I50" s="979">
        <f t="shared" si="1"/>
        <v>45662</v>
      </c>
      <c r="J50" s="980">
        <v>0.16666666666666666</v>
      </c>
      <c r="K50" s="981">
        <f t="shared" si="5"/>
        <v>45664</v>
      </c>
      <c r="L50" s="982">
        <f>K50+9</f>
        <v>45673</v>
      </c>
      <c r="M50" s="983"/>
      <c r="N50" s="982"/>
      <c r="O50" s="983"/>
      <c r="P50" s="983"/>
      <c r="Q50" s="983">
        <f>K50+8</f>
        <v>45672</v>
      </c>
      <c r="R50" s="730">
        <f t="shared" si="6"/>
        <v>45682</v>
      </c>
      <c r="S50" s="730">
        <f t="shared" si="7"/>
        <v>45682</v>
      </c>
      <c r="T50" s="984">
        <f t="shared" si="8"/>
        <v>45682</v>
      </c>
      <c r="U50" s="358"/>
    </row>
    <row r="51" spans="1:21" s="310" customFormat="1" ht="15.75" hidden="1" customHeight="1">
      <c r="A51" s="699" t="s">
        <v>147</v>
      </c>
      <c r="B51" s="207" t="s">
        <v>490</v>
      </c>
      <c r="C51" s="208" t="s">
        <v>140</v>
      </c>
      <c r="D51" s="209">
        <v>34</v>
      </c>
      <c r="E51" s="700">
        <f t="shared" si="9"/>
        <v>45664</v>
      </c>
      <c r="F51" s="701">
        <v>0.499305555555556</v>
      </c>
      <c r="G51" s="210"/>
      <c r="H51" s="213"/>
      <c r="I51" s="214">
        <f t="shared" si="1"/>
        <v>45663</v>
      </c>
      <c r="J51" s="212">
        <v>0.66666666666666696</v>
      </c>
      <c r="K51" s="702">
        <f t="shared" si="5"/>
        <v>45665</v>
      </c>
      <c r="L51" s="161">
        <f>K51+7</f>
        <v>45672</v>
      </c>
      <c r="M51" s="160">
        <f>K51+9</f>
        <v>45674</v>
      </c>
      <c r="N51" s="161">
        <f>K51+10</f>
        <v>45675</v>
      </c>
      <c r="O51" s="160"/>
      <c r="P51" s="160"/>
      <c r="Q51" s="160"/>
      <c r="R51" s="158">
        <f t="shared" si="6"/>
        <v>45683</v>
      </c>
      <c r="S51" s="158">
        <f t="shared" si="7"/>
        <v>45683</v>
      </c>
      <c r="T51" s="219">
        <f t="shared" si="8"/>
        <v>45683</v>
      </c>
      <c r="U51" s="703"/>
    </row>
    <row r="52" spans="1:21" s="698" customFormat="1" ht="15.75" hidden="1" customHeight="1">
      <c r="A52" s="343" t="s">
        <v>273</v>
      </c>
      <c r="B52" s="344" t="s">
        <v>462</v>
      </c>
      <c r="C52" s="345" t="s">
        <v>140</v>
      </c>
      <c r="D52" s="395">
        <v>24</v>
      </c>
      <c r="E52" s="347">
        <f t="shared" si="9"/>
        <v>45667</v>
      </c>
      <c r="F52" s="348">
        <v>0.499305555555556</v>
      </c>
      <c r="G52" s="349">
        <f>E52-1</f>
        <v>45666</v>
      </c>
      <c r="H52" s="350">
        <v>0.66666666666666663</v>
      </c>
      <c r="I52" s="351">
        <f t="shared" si="1"/>
        <v>45666</v>
      </c>
      <c r="J52" s="352">
        <v>0.66666666666666696</v>
      </c>
      <c r="K52" s="353">
        <f t="shared" si="5"/>
        <v>45668</v>
      </c>
      <c r="L52" s="354"/>
      <c r="M52" s="355"/>
      <c r="N52" s="354"/>
      <c r="O52" s="355">
        <f>K52+8</f>
        <v>45676</v>
      </c>
      <c r="P52" s="355">
        <f>K52+8</f>
        <v>45676</v>
      </c>
      <c r="Q52" s="355"/>
      <c r="R52" s="356">
        <f t="shared" si="6"/>
        <v>45686</v>
      </c>
      <c r="S52" s="356">
        <f t="shared" si="7"/>
        <v>45686</v>
      </c>
      <c r="T52" s="357">
        <f t="shared" si="8"/>
        <v>45686</v>
      </c>
      <c r="U52" s="358"/>
    </row>
    <row r="53" spans="1:21" s="698" customFormat="1" ht="15.75" hidden="1" customHeight="1" thickBot="1">
      <c r="A53" s="365" t="s">
        <v>203</v>
      </c>
      <c r="B53" s="757" t="s">
        <v>477</v>
      </c>
      <c r="C53" s="758" t="s">
        <v>140</v>
      </c>
      <c r="D53" s="759">
        <v>38</v>
      </c>
      <c r="E53" s="369">
        <f t="shared" si="9"/>
        <v>45668</v>
      </c>
      <c r="F53" s="372">
        <v>0.499305555555556</v>
      </c>
      <c r="G53" s="760">
        <f>K53-2</f>
        <v>45667</v>
      </c>
      <c r="H53" s="761">
        <v>0.16597222222222222</v>
      </c>
      <c r="I53" s="762">
        <f t="shared" si="1"/>
        <v>45667</v>
      </c>
      <c r="J53" s="763">
        <v>0.66666666666666696</v>
      </c>
      <c r="K53" s="764">
        <f t="shared" si="5"/>
        <v>45669</v>
      </c>
      <c r="L53" s="376"/>
      <c r="M53" s="376">
        <f>K53+9</f>
        <v>45678</v>
      </c>
      <c r="N53" s="377">
        <f>K53+8</f>
        <v>45677</v>
      </c>
      <c r="O53" s="376">
        <f>K53+12</f>
        <v>45681</v>
      </c>
      <c r="P53" s="376">
        <f>K53+12</f>
        <v>45681</v>
      </c>
      <c r="Q53" s="376"/>
      <c r="R53" s="378">
        <f t="shared" si="6"/>
        <v>45687</v>
      </c>
      <c r="S53" s="378">
        <f t="shared" si="7"/>
        <v>45687</v>
      </c>
      <c r="T53" s="379">
        <f t="shared" si="8"/>
        <v>45687</v>
      </c>
      <c r="U53" s="765">
        <f>K53+10</f>
        <v>45679</v>
      </c>
    </row>
    <row r="54" spans="1:21">
      <c r="A54" s="985"/>
    </row>
    <row r="55" spans="1:21">
      <c r="A55" s="324" t="s">
        <v>176</v>
      </c>
    </row>
  </sheetData>
  <mergeCells count="11">
    <mergeCell ref="A1:U1"/>
    <mergeCell ref="A2:U2"/>
    <mergeCell ref="A3:U3"/>
    <mergeCell ref="A4:U4"/>
    <mergeCell ref="L7:N7"/>
    <mergeCell ref="O7:U7"/>
    <mergeCell ref="I8:J8"/>
    <mergeCell ref="B7:D8"/>
    <mergeCell ref="E8:F8"/>
    <mergeCell ref="G8:H8"/>
    <mergeCell ref="E7:J7"/>
  </mergeCells>
  <hyperlinks>
    <hyperlink ref="A5" location="INDEX!A1" display="BACK TO INDEX" xr:uid="{00000000-0004-0000-0500-000000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AD30"/>
  <sheetViews>
    <sheetView zoomScaleNormal="100" workbookViewId="0">
      <selection activeCell="A30" sqref="A30"/>
    </sheetView>
  </sheetViews>
  <sheetFormatPr defaultRowHeight="14.25"/>
  <cols>
    <col min="1" max="1" width="20" style="17" customWidth="1"/>
    <col min="2" max="2" width="9.42578125" style="17" customWidth="1"/>
    <col min="3" max="4" width="15" style="17" customWidth="1"/>
    <col min="5" max="5" width="14.7109375" style="17" customWidth="1"/>
    <col min="6" max="9" width="15" style="17" customWidth="1"/>
    <col min="10" max="10" width="13.85546875" style="17" customWidth="1"/>
    <col min="11" max="16384" width="9.140625" style="17"/>
  </cols>
  <sheetData>
    <row r="1" spans="1:30" s="6" customFormat="1" ht="26.25">
      <c r="A1" s="1143" t="s">
        <v>163</v>
      </c>
      <c r="B1" s="1143"/>
      <c r="C1" s="1143"/>
      <c r="D1" s="1143"/>
      <c r="E1" s="1143"/>
      <c r="F1" s="1143"/>
      <c r="G1" s="1143"/>
      <c r="H1" s="1143"/>
      <c r="I1" s="1143"/>
      <c r="J1" s="1143"/>
    </row>
    <row r="2" spans="1:30" s="7" customFormat="1" ht="18.75">
      <c r="A2" s="1144" t="s">
        <v>167</v>
      </c>
      <c r="B2" s="1144"/>
      <c r="C2" s="1144"/>
      <c r="D2" s="1144"/>
      <c r="E2" s="1144"/>
      <c r="F2" s="1144"/>
      <c r="G2" s="1144"/>
      <c r="H2" s="1144"/>
      <c r="I2" s="1144"/>
      <c r="J2" s="1144"/>
    </row>
    <row r="3" spans="1:30" s="7" customFormat="1" ht="19.5" thickBot="1">
      <c r="A3" s="1145" t="s">
        <v>168</v>
      </c>
      <c r="B3" s="1145"/>
      <c r="C3" s="1145"/>
      <c r="D3" s="1145"/>
      <c r="E3" s="1145"/>
      <c r="F3" s="1145"/>
      <c r="G3" s="1145"/>
      <c r="H3" s="1145"/>
      <c r="I3" s="1145"/>
      <c r="J3" s="1145"/>
    </row>
    <row r="4" spans="1:30" s="13" customFormat="1" ht="24" customHeight="1" thickTop="1">
      <c r="A4" s="1216" t="s">
        <v>75</v>
      </c>
      <c r="B4" s="1216"/>
      <c r="C4" s="1216"/>
      <c r="D4" s="1216"/>
      <c r="E4" s="1216"/>
      <c r="F4" s="1216"/>
      <c r="G4" s="1216"/>
      <c r="H4" s="1216"/>
      <c r="I4" s="1216"/>
      <c r="J4" s="1216"/>
    </row>
    <row r="5" spans="1:30" s="18" customFormat="1" ht="12.75">
      <c r="A5" s="36" t="s">
        <v>91</v>
      </c>
    </row>
    <row r="6" spans="1:30" s="18" customFormat="1" ht="12.75">
      <c r="A6" s="36"/>
      <c r="C6" s="38"/>
      <c r="D6" s="38"/>
      <c r="E6" s="38"/>
      <c r="H6" s="319" t="s">
        <v>47</v>
      </c>
      <c r="I6" s="320">
        <f ca="1">TODAY()</f>
        <v>45621</v>
      </c>
    </row>
    <row r="7" spans="1:30" ht="15" thickBot="1"/>
    <row r="8" spans="1:30">
      <c r="A8" s="1220" t="s">
        <v>262</v>
      </c>
      <c r="B8" s="1217" t="s">
        <v>33</v>
      </c>
      <c r="C8" s="1217" t="s">
        <v>87</v>
      </c>
      <c r="D8" s="1217" t="s">
        <v>25</v>
      </c>
      <c r="E8" s="1217"/>
      <c r="F8" s="1217"/>
      <c r="G8" s="1217"/>
      <c r="H8" s="1217"/>
      <c r="I8" s="1217"/>
      <c r="J8" s="1219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</row>
    <row r="9" spans="1:30">
      <c r="A9" s="1221"/>
      <c r="B9" s="1218"/>
      <c r="C9" s="1218"/>
      <c r="D9" s="1083" t="s">
        <v>113</v>
      </c>
      <c r="E9" s="1083" t="s">
        <v>245</v>
      </c>
      <c r="F9" s="1083" t="s">
        <v>7</v>
      </c>
      <c r="G9" s="1083" t="s">
        <v>26</v>
      </c>
      <c r="H9" s="1083" t="s">
        <v>22</v>
      </c>
      <c r="I9" s="1083" t="s">
        <v>5</v>
      </c>
      <c r="J9" s="458" t="s">
        <v>4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</row>
    <row r="10" spans="1:30" s="239" customFormat="1">
      <c r="A10" s="989" t="s">
        <v>648</v>
      </c>
      <c r="B10" s="466" t="s">
        <v>501</v>
      </c>
      <c r="C10" s="235">
        <v>45572</v>
      </c>
      <c r="D10" s="235">
        <f>C10+6</f>
        <v>45578</v>
      </c>
      <c r="E10" s="235">
        <f>C10+8</f>
        <v>45580</v>
      </c>
      <c r="F10" s="236">
        <f>C10+12</f>
        <v>45584</v>
      </c>
      <c r="G10" s="236">
        <f>C10+12</f>
        <v>45584</v>
      </c>
      <c r="H10" s="237">
        <f>C10+12</f>
        <v>45584</v>
      </c>
      <c r="I10" s="236">
        <f>C10+13</f>
        <v>45585</v>
      </c>
      <c r="J10" s="238">
        <f>C10+14</f>
        <v>45586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30" s="239" customFormat="1">
      <c r="A11" s="989" t="s">
        <v>649</v>
      </c>
      <c r="B11" s="466" t="s">
        <v>650</v>
      </c>
      <c r="C11" s="235">
        <f>C10+7</f>
        <v>45579</v>
      </c>
      <c r="D11" s="235">
        <f>D10+7</f>
        <v>45585</v>
      </c>
      <c r="E11" s="235">
        <f t="shared" ref="E11:E26" si="0">C11+8</f>
        <v>45587</v>
      </c>
      <c r="F11" s="236">
        <f>F10+7</f>
        <v>45591</v>
      </c>
      <c r="G11" s="236">
        <f>G10+7</f>
        <v>45591</v>
      </c>
      <c r="H11" s="237">
        <f>H10+7</f>
        <v>45591</v>
      </c>
      <c r="I11" s="236">
        <f>I10+7</f>
        <v>45592</v>
      </c>
      <c r="J11" s="238">
        <f>J10+7</f>
        <v>45593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</row>
    <row r="12" spans="1:30" s="239" customFormat="1">
      <c r="A12" s="989" t="s">
        <v>651</v>
      </c>
      <c r="B12" s="466" t="s">
        <v>652</v>
      </c>
      <c r="C12" s="235">
        <f>C11+7</f>
        <v>45586</v>
      </c>
      <c r="D12" s="235">
        <f>D11+7</f>
        <v>45592</v>
      </c>
      <c r="E12" s="235">
        <f t="shared" si="0"/>
        <v>45594</v>
      </c>
      <c r="F12" s="236">
        <f t="shared" ref="F12:J22" si="1">F11+7</f>
        <v>45598</v>
      </c>
      <c r="G12" s="236">
        <f t="shared" ref="G12:J21" si="2">G11+7</f>
        <v>45598</v>
      </c>
      <c r="H12" s="237">
        <f t="shared" si="2"/>
        <v>45598</v>
      </c>
      <c r="I12" s="236">
        <f t="shared" si="2"/>
        <v>45599</v>
      </c>
      <c r="J12" s="238">
        <f t="shared" si="2"/>
        <v>45600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</row>
    <row r="13" spans="1:30" s="239" customFormat="1">
      <c r="A13" s="989" t="s">
        <v>653</v>
      </c>
      <c r="B13" s="466" t="s">
        <v>654</v>
      </c>
      <c r="C13" s="235">
        <f t="shared" ref="C13:C22" si="3">C12+7</f>
        <v>45593</v>
      </c>
      <c r="D13" s="235">
        <f t="shared" ref="D13:D26" si="4">D12+7</f>
        <v>45599</v>
      </c>
      <c r="E13" s="235">
        <f t="shared" si="0"/>
        <v>45601</v>
      </c>
      <c r="F13" s="236">
        <f t="shared" si="1"/>
        <v>45605</v>
      </c>
      <c r="G13" s="236">
        <f t="shared" si="2"/>
        <v>45605</v>
      </c>
      <c r="H13" s="237">
        <f t="shared" si="2"/>
        <v>45605</v>
      </c>
      <c r="I13" s="236">
        <f t="shared" si="2"/>
        <v>45606</v>
      </c>
      <c r="J13" s="238">
        <f t="shared" si="2"/>
        <v>45607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</row>
    <row r="14" spans="1:30" s="239" customFormat="1">
      <c r="A14" s="989" t="s">
        <v>648</v>
      </c>
      <c r="B14" s="466" t="s">
        <v>575</v>
      </c>
      <c r="C14" s="235">
        <f t="shared" si="3"/>
        <v>45600</v>
      </c>
      <c r="D14" s="235">
        <f t="shared" si="4"/>
        <v>45606</v>
      </c>
      <c r="E14" s="235">
        <f t="shared" si="0"/>
        <v>45608</v>
      </c>
      <c r="F14" s="236">
        <f t="shared" si="1"/>
        <v>45612</v>
      </c>
      <c r="G14" s="236">
        <f t="shared" si="2"/>
        <v>45612</v>
      </c>
      <c r="H14" s="237">
        <f t="shared" si="2"/>
        <v>45612</v>
      </c>
      <c r="I14" s="236">
        <f t="shared" si="2"/>
        <v>45613</v>
      </c>
      <c r="J14" s="238">
        <f t="shared" si="2"/>
        <v>45614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</row>
    <row r="15" spans="1:30" s="239" customFormat="1">
      <c r="A15" s="989" t="s">
        <v>649</v>
      </c>
      <c r="B15" s="466" t="s">
        <v>655</v>
      </c>
      <c r="C15" s="235">
        <f t="shared" si="3"/>
        <v>45607</v>
      </c>
      <c r="D15" s="235">
        <f t="shared" si="4"/>
        <v>45613</v>
      </c>
      <c r="E15" s="235">
        <f t="shared" si="0"/>
        <v>45615</v>
      </c>
      <c r="F15" s="236">
        <f t="shared" si="1"/>
        <v>45619</v>
      </c>
      <c r="G15" s="236">
        <f t="shared" si="2"/>
        <v>45619</v>
      </c>
      <c r="H15" s="237">
        <f t="shared" si="2"/>
        <v>45619</v>
      </c>
      <c r="I15" s="236">
        <f t="shared" si="2"/>
        <v>45620</v>
      </c>
      <c r="J15" s="238">
        <f t="shared" si="2"/>
        <v>45621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</row>
    <row r="16" spans="1:30" s="239" customFormat="1">
      <c r="A16" s="989" t="s">
        <v>651</v>
      </c>
      <c r="B16" s="466" t="s">
        <v>656</v>
      </c>
      <c r="C16" s="235">
        <f t="shared" si="3"/>
        <v>45614</v>
      </c>
      <c r="D16" s="235">
        <f t="shared" si="4"/>
        <v>45620</v>
      </c>
      <c r="E16" s="235">
        <f t="shared" si="0"/>
        <v>45622</v>
      </c>
      <c r="F16" s="236">
        <f t="shared" si="1"/>
        <v>45626</v>
      </c>
      <c r="G16" s="236">
        <f t="shared" si="2"/>
        <v>45626</v>
      </c>
      <c r="H16" s="237">
        <f t="shared" si="2"/>
        <v>45626</v>
      </c>
      <c r="I16" s="236">
        <f t="shared" si="2"/>
        <v>45627</v>
      </c>
      <c r="J16" s="238">
        <f t="shared" si="2"/>
        <v>45628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</row>
    <row r="17" spans="1:30" s="239" customFormat="1">
      <c r="A17" s="989" t="s">
        <v>653</v>
      </c>
      <c r="B17" s="466" t="s">
        <v>657</v>
      </c>
      <c r="C17" s="235">
        <f t="shared" si="3"/>
        <v>45621</v>
      </c>
      <c r="D17" s="235">
        <f t="shared" si="4"/>
        <v>45627</v>
      </c>
      <c r="E17" s="235">
        <f t="shared" si="0"/>
        <v>45629</v>
      </c>
      <c r="F17" s="236">
        <f t="shared" si="1"/>
        <v>45633</v>
      </c>
      <c r="G17" s="236">
        <f t="shared" si="2"/>
        <v>45633</v>
      </c>
      <c r="H17" s="237">
        <f t="shared" si="2"/>
        <v>45633</v>
      </c>
      <c r="I17" s="236">
        <f t="shared" si="2"/>
        <v>45634</v>
      </c>
      <c r="J17" s="238">
        <f t="shared" si="2"/>
        <v>45635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</row>
    <row r="18" spans="1:30" s="239" customFormat="1">
      <c r="A18" s="989" t="s">
        <v>648</v>
      </c>
      <c r="B18" s="466" t="s">
        <v>658</v>
      </c>
      <c r="C18" s="235">
        <f t="shared" si="3"/>
        <v>45628</v>
      </c>
      <c r="D18" s="235">
        <f t="shared" si="4"/>
        <v>45634</v>
      </c>
      <c r="E18" s="235">
        <f t="shared" si="0"/>
        <v>45636</v>
      </c>
      <c r="F18" s="236">
        <f t="shared" si="1"/>
        <v>45640</v>
      </c>
      <c r="G18" s="236">
        <f t="shared" si="2"/>
        <v>45640</v>
      </c>
      <c r="H18" s="237">
        <f t="shared" si="2"/>
        <v>45640</v>
      </c>
      <c r="I18" s="236">
        <f t="shared" si="2"/>
        <v>45641</v>
      </c>
      <c r="J18" s="238">
        <f t="shared" si="2"/>
        <v>45642</v>
      </c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</row>
    <row r="19" spans="1:30" s="239" customFormat="1">
      <c r="A19" s="989" t="s">
        <v>649</v>
      </c>
      <c r="B19" s="466" t="s">
        <v>659</v>
      </c>
      <c r="C19" s="235">
        <f t="shared" si="3"/>
        <v>45635</v>
      </c>
      <c r="D19" s="235">
        <f t="shared" si="4"/>
        <v>45641</v>
      </c>
      <c r="E19" s="235">
        <f t="shared" si="0"/>
        <v>45643</v>
      </c>
      <c r="F19" s="236">
        <f t="shared" si="1"/>
        <v>45647</v>
      </c>
      <c r="G19" s="236">
        <f t="shared" si="2"/>
        <v>45647</v>
      </c>
      <c r="H19" s="237">
        <f t="shared" si="2"/>
        <v>45647</v>
      </c>
      <c r="I19" s="236">
        <f t="shared" si="2"/>
        <v>45648</v>
      </c>
      <c r="J19" s="238">
        <f t="shared" si="2"/>
        <v>45649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</row>
    <row r="20" spans="1:30" s="239" customFormat="1">
      <c r="A20" s="989" t="s">
        <v>651</v>
      </c>
      <c r="B20" s="466" t="s">
        <v>660</v>
      </c>
      <c r="C20" s="235">
        <f t="shared" si="3"/>
        <v>45642</v>
      </c>
      <c r="D20" s="235">
        <f t="shared" si="4"/>
        <v>45648</v>
      </c>
      <c r="E20" s="235">
        <f t="shared" si="0"/>
        <v>45650</v>
      </c>
      <c r="F20" s="236">
        <f t="shared" si="1"/>
        <v>45654</v>
      </c>
      <c r="G20" s="236">
        <f t="shared" si="2"/>
        <v>45654</v>
      </c>
      <c r="H20" s="237">
        <f t="shared" si="2"/>
        <v>45654</v>
      </c>
      <c r="I20" s="236">
        <f t="shared" si="2"/>
        <v>45655</v>
      </c>
      <c r="J20" s="238">
        <f t="shared" si="2"/>
        <v>45656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 spans="1:30" s="239" customFormat="1">
      <c r="A21" s="989" t="s">
        <v>653</v>
      </c>
      <c r="B21" s="466" t="s">
        <v>661</v>
      </c>
      <c r="C21" s="235">
        <f t="shared" si="3"/>
        <v>45649</v>
      </c>
      <c r="D21" s="235">
        <f t="shared" si="4"/>
        <v>45655</v>
      </c>
      <c r="E21" s="235">
        <f t="shared" si="0"/>
        <v>45657</v>
      </c>
      <c r="F21" s="236">
        <f t="shared" si="1"/>
        <v>45661</v>
      </c>
      <c r="G21" s="236">
        <f t="shared" si="2"/>
        <v>45661</v>
      </c>
      <c r="H21" s="237">
        <f t="shared" si="2"/>
        <v>45661</v>
      </c>
      <c r="I21" s="236">
        <f t="shared" si="2"/>
        <v>45662</v>
      </c>
      <c r="J21" s="238">
        <f t="shared" si="2"/>
        <v>45663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 spans="1:30" s="310" customFormat="1">
      <c r="A22" s="989" t="s">
        <v>648</v>
      </c>
      <c r="B22" s="466" t="s">
        <v>654</v>
      </c>
      <c r="C22" s="235">
        <f t="shared" si="3"/>
        <v>45656</v>
      </c>
      <c r="D22" s="235">
        <f t="shared" si="4"/>
        <v>45662</v>
      </c>
      <c r="E22" s="235">
        <f t="shared" si="0"/>
        <v>45664</v>
      </c>
      <c r="F22" s="236">
        <f t="shared" si="1"/>
        <v>45668</v>
      </c>
      <c r="G22" s="236">
        <f t="shared" si="1"/>
        <v>45668</v>
      </c>
      <c r="H22" s="237">
        <f t="shared" si="1"/>
        <v>45668</v>
      </c>
      <c r="I22" s="236">
        <f t="shared" si="1"/>
        <v>45669</v>
      </c>
      <c r="J22" s="238">
        <f t="shared" si="1"/>
        <v>45670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30" s="310" customFormat="1">
      <c r="A23" s="989" t="s">
        <v>649</v>
      </c>
      <c r="B23" s="466" t="s">
        <v>662</v>
      </c>
      <c r="C23" s="235">
        <v>45537</v>
      </c>
      <c r="D23" s="235">
        <f t="shared" si="4"/>
        <v>45669</v>
      </c>
      <c r="E23" s="235">
        <f t="shared" si="0"/>
        <v>45545</v>
      </c>
      <c r="F23" s="236">
        <f t="shared" ref="F23:J23" si="5">F22+7</f>
        <v>45675</v>
      </c>
      <c r="G23" s="236">
        <f t="shared" si="5"/>
        <v>45675</v>
      </c>
      <c r="H23" s="237">
        <f t="shared" si="5"/>
        <v>45675</v>
      </c>
      <c r="I23" s="236">
        <f t="shared" si="5"/>
        <v>45676</v>
      </c>
      <c r="J23" s="238">
        <f t="shared" si="5"/>
        <v>45677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</row>
    <row r="24" spans="1:30" s="310" customFormat="1">
      <c r="A24" s="989" t="s">
        <v>651</v>
      </c>
      <c r="B24" s="466" t="s">
        <v>663</v>
      </c>
      <c r="C24" s="235">
        <v>45544</v>
      </c>
      <c r="D24" s="235">
        <f t="shared" si="4"/>
        <v>45676</v>
      </c>
      <c r="E24" s="235">
        <f t="shared" si="0"/>
        <v>45552</v>
      </c>
      <c r="F24" s="236">
        <f t="shared" ref="F24:J24" si="6">F23+7</f>
        <v>45682</v>
      </c>
      <c r="G24" s="236">
        <f t="shared" si="6"/>
        <v>45682</v>
      </c>
      <c r="H24" s="237">
        <f t="shared" si="6"/>
        <v>45682</v>
      </c>
      <c r="I24" s="236">
        <f t="shared" si="6"/>
        <v>45683</v>
      </c>
      <c r="J24" s="238">
        <f t="shared" si="6"/>
        <v>45684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</row>
    <row r="25" spans="1:30" s="310" customFormat="1">
      <c r="A25" s="989" t="s">
        <v>653</v>
      </c>
      <c r="B25" s="466" t="s">
        <v>664</v>
      </c>
      <c r="C25" s="235">
        <v>45551</v>
      </c>
      <c r="D25" s="235">
        <f t="shared" si="4"/>
        <v>45683</v>
      </c>
      <c r="E25" s="235">
        <f t="shared" si="0"/>
        <v>45559</v>
      </c>
      <c r="F25" s="236">
        <f t="shared" ref="F25:J25" si="7">F24+7</f>
        <v>45689</v>
      </c>
      <c r="G25" s="236">
        <f t="shared" si="7"/>
        <v>45689</v>
      </c>
      <c r="H25" s="237">
        <f t="shared" si="7"/>
        <v>45689</v>
      </c>
      <c r="I25" s="236">
        <f t="shared" si="7"/>
        <v>45690</v>
      </c>
      <c r="J25" s="238">
        <f t="shared" si="7"/>
        <v>45691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</row>
    <row r="26" spans="1:30" s="310" customFormat="1" ht="15" thickBot="1">
      <c r="A26" s="1000" t="s">
        <v>648</v>
      </c>
      <c r="B26" s="1093" t="s">
        <v>657</v>
      </c>
      <c r="C26" s="881">
        <v>45558</v>
      </c>
      <c r="D26" s="881">
        <f t="shared" si="4"/>
        <v>45690</v>
      </c>
      <c r="E26" s="881">
        <f t="shared" si="0"/>
        <v>45566</v>
      </c>
      <c r="F26" s="590">
        <f>F22+7</f>
        <v>45675</v>
      </c>
      <c r="G26" s="590">
        <f>G22+7</f>
        <v>45675</v>
      </c>
      <c r="H26" s="459">
        <f>H22+7</f>
        <v>45675</v>
      </c>
      <c r="I26" s="590">
        <f>I22+7</f>
        <v>45676</v>
      </c>
      <c r="J26" s="460">
        <f>J22+7</f>
        <v>45677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1:30">
      <c r="A27" s="998"/>
      <c r="B27" s="999"/>
      <c r="C27" s="130"/>
      <c r="D27" s="130"/>
      <c r="E27" s="130"/>
      <c r="F27" s="131"/>
      <c r="G27" s="131"/>
      <c r="H27" s="132"/>
      <c r="I27" s="132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1:30">
      <c r="A28" s="423" t="s">
        <v>349</v>
      </c>
      <c r="B28" s="129"/>
      <c r="C28" s="129"/>
      <c r="D28" s="129"/>
      <c r="E28" s="129"/>
      <c r="F28" s="128"/>
      <c r="G28" s="128"/>
      <c r="H28" s="128"/>
      <c r="I28" s="12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1:30">
      <c r="A29" s="423" t="s">
        <v>348</v>
      </c>
      <c r="B29" s="129"/>
      <c r="C29" s="129"/>
      <c r="D29" s="129"/>
      <c r="E29" s="129"/>
      <c r="F29" s="128"/>
      <c r="G29" s="128"/>
      <c r="H29" s="128"/>
      <c r="I29" s="12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1:30">
      <c r="A30" s="163" t="s">
        <v>176</v>
      </c>
      <c r="B30" s="129"/>
      <c r="C30" s="129"/>
      <c r="D30" s="129"/>
      <c r="E30" s="129"/>
      <c r="F30" s="128"/>
      <c r="G30" s="128"/>
      <c r="H30" s="128"/>
      <c r="I30" s="12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</sheetData>
  <mergeCells count="8">
    <mergeCell ref="A1:J1"/>
    <mergeCell ref="A2:J2"/>
    <mergeCell ref="A3:J3"/>
    <mergeCell ref="A4:J4"/>
    <mergeCell ref="C8:C9"/>
    <mergeCell ref="D8:J8"/>
    <mergeCell ref="A8:A9"/>
    <mergeCell ref="B8:B9"/>
  </mergeCells>
  <hyperlinks>
    <hyperlink ref="A5" location="INDEX!A1" display="BACK TO INDEX" xr:uid="{00000000-0004-0000-0600-000000000000}"/>
  </hyperlinks>
  <pageMargins left="0.7" right="0.7" top="0.75" bottom="0.75" header="0.3" footer="0.3"/>
  <pageSetup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U24"/>
  <sheetViews>
    <sheetView workbookViewId="0">
      <selection activeCell="A21" sqref="A21"/>
    </sheetView>
  </sheetViews>
  <sheetFormatPr defaultRowHeight="14.25"/>
  <cols>
    <col min="1" max="1" width="18.85546875" customWidth="1"/>
    <col min="2" max="2" width="13.85546875" customWidth="1"/>
    <col min="3" max="3" width="13.28515625" customWidth="1"/>
    <col min="4" max="7" width="18.5703125" customWidth="1"/>
    <col min="8" max="8" width="16.5703125" customWidth="1"/>
  </cols>
  <sheetData>
    <row r="1" spans="1:21" s="6" customFormat="1" ht="26.25">
      <c r="A1" s="1143" t="s">
        <v>163</v>
      </c>
      <c r="B1" s="1143"/>
      <c r="C1" s="1143"/>
      <c r="D1" s="1143"/>
      <c r="E1" s="1143"/>
      <c r="F1" s="1143"/>
      <c r="G1" s="1143"/>
    </row>
    <row r="2" spans="1:21" s="7" customFormat="1" ht="18.75">
      <c r="A2" s="1144" t="s">
        <v>167</v>
      </c>
      <c r="B2" s="1144"/>
      <c r="C2" s="1144"/>
      <c r="D2" s="1144"/>
      <c r="E2" s="1144"/>
      <c r="F2" s="1144"/>
      <c r="G2" s="1144"/>
    </row>
    <row r="3" spans="1:21" s="7" customFormat="1" ht="19.5" thickBot="1">
      <c r="A3" s="1145" t="s">
        <v>168</v>
      </c>
      <c r="B3" s="1145"/>
      <c r="C3" s="1145"/>
      <c r="D3" s="1145"/>
      <c r="E3" s="1145"/>
      <c r="F3" s="1145"/>
      <c r="G3" s="1145"/>
    </row>
    <row r="4" spans="1:21" s="8" customFormat="1" ht="25.5" customHeight="1" thickTop="1">
      <c r="A4" s="1157" t="s">
        <v>20</v>
      </c>
      <c r="B4" s="1157"/>
      <c r="C4" s="1157"/>
      <c r="D4" s="1157"/>
      <c r="E4" s="1157"/>
      <c r="F4" s="1157"/>
      <c r="G4" s="1157"/>
    </row>
    <row r="5" spans="1:21" s="2" customFormat="1" ht="15" customHeight="1">
      <c r="G5" s="28"/>
    </row>
    <row r="6" spans="1:21" s="2" customFormat="1" ht="16.5" customHeight="1" thickBot="1">
      <c r="A6" s="29" t="s">
        <v>91</v>
      </c>
      <c r="B6" s="29"/>
      <c r="C6" s="10"/>
      <c r="D6" s="10"/>
      <c r="E6" s="10"/>
      <c r="F6" s="319" t="s">
        <v>47</v>
      </c>
      <c r="G6" s="320">
        <f ca="1">TODAY()</f>
        <v>45621</v>
      </c>
    </row>
    <row r="7" spans="1:21" s="2" customFormat="1" ht="12.75">
      <c r="A7" s="1222" t="s">
        <v>49</v>
      </c>
      <c r="B7" s="1226" t="s">
        <v>82</v>
      </c>
      <c r="C7" s="1129" t="s">
        <v>229</v>
      </c>
      <c r="D7" s="1224" t="s">
        <v>25</v>
      </c>
      <c r="E7" s="1224"/>
      <c r="F7" s="1224"/>
      <c r="G7" s="1225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s="2" customFormat="1" ht="34.5" customHeight="1">
      <c r="A8" s="1223"/>
      <c r="B8" s="1227"/>
      <c r="C8" s="454" t="s">
        <v>263</v>
      </c>
      <c r="D8" s="452" t="s">
        <v>250</v>
      </c>
      <c r="E8" s="452" t="s">
        <v>321</v>
      </c>
      <c r="F8" s="452" t="s">
        <v>251</v>
      </c>
      <c r="G8" s="453" t="s">
        <v>252</v>
      </c>
    </row>
    <row r="9" spans="1:21" s="233" customFormat="1" ht="15" customHeight="1">
      <c r="A9" s="229" t="s">
        <v>570</v>
      </c>
      <c r="B9" s="666" t="s">
        <v>701</v>
      </c>
      <c r="C9" s="230">
        <v>45623</v>
      </c>
      <c r="D9" s="230">
        <f t="shared" ref="D9:D16" si="0">C9+7</f>
        <v>45630</v>
      </c>
      <c r="E9" s="230">
        <f t="shared" ref="E9:E16" si="1">C9+8</f>
        <v>45631</v>
      </c>
      <c r="F9" s="230">
        <f t="shared" ref="F9:F16" si="2">C9+9</f>
        <v>45632</v>
      </c>
      <c r="G9" s="232">
        <f t="shared" ref="G9:G16" si="3">C9+9</f>
        <v>45632</v>
      </c>
      <c r="H9" s="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s="234" customFormat="1" ht="15.75" customHeight="1">
      <c r="A10" s="229" t="s">
        <v>569</v>
      </c>
      <c r="B10" s="666" t="s">
        <v>671</v>
      </c>
      <c r="C10" s="230">
        <f>C9+7</f>
        <v>45630</v>
      </c>
      <c r="D10" s="230">
        <f t="shared" si="0"/>
        <v>45637</v>
      </c>
      <c r="E10" s="230">
        <f t="shared" si="1"/>
        <v>45638</v>
      </c>
      <c r="F10" s="230">
        <f t="shared" si="2"/>
        <v>45639</v>
      </c>
      <c r="G10" s="232">
        <f t="shared" si="3"/>
        <v>45639</v>
      </c>
      <c r="H10" s="8"/>
      <c r="I10" s="2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s="234" customFormat="1" ht="15.75" customHeight="1">
      <c r="A11" s="229" t="s">
        <v>576</v>
      </c>
      <c r="B11" s="666" t="s">
        <v>702</v>
      </c>
      <c r="C11" s="230">
        <f t="shared" ref="C11:C16" si="4">C10+7</f>
        <v>45637</v>
      </c>
      <c r="D11" s="230">
        <f t="shared" si="0"/>
        <v>45644</v>
      </c>
      <c r="E11" s="230">
        <f t="shared" si="1"/>
        <v>45645</v>
      </c>
      <c r="F11" s="230">
        <f t="shared" si="2"/>
        <v>45646</v>
      </c>
      <c r="G11" s="232">
        <f t="shared" si="3"/>
        <v>45646</v>
      </c>
      <c r="H11" s="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s="234" customFormat="1" ht="15.75" customHeight="1">
      <c r="A12" s="229" t="s">
        <v>570</v>
      </c>
      <c r="B12" s="666" t="s">
        <v>703</v>
      </c>
      <c r="C12" s="230">
        <f t="shared" si="4"/>
        <v>45644</v>
      </c>
      <c r="D12" s="230">
        <f t="shared" si="0"/>
        <v>45651</v>
      </c>
      <c r="E12" s="230">
        <f t="shared" si="1"/>
        <v>45652</v>
      </c>
      <c r="F12" s="230">
        <f t="shared" si="2"/>
        <v>45653</v>
      </c>
      <c r="G12" s="232">
        <f t="shared" si="3"/>
        <v>45653</v>
      </c>
      <c r="H12" s="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s="234" customFormat="1" ht="15.75" customHeight="1">
      <c r="A13" s="229" t="s">
        <v>569</v>
      </c>
      <c r="B13" s="666" t="s">
        <v>788</v>
      </c>
      <c r="C13" s="230">
        <f t="shared" si="4"/>
        <v>45651</v>
      </c>
      <c r="D13" s="230">
        <f t="shared" si="0"/>
        <v>45658</v>
      </c>
      <c r="E13" s="230">
        <f t="shared" si="1"/>
        <v>45659</v>
      </c>
      <c r="F13" s="230">
        <f t="shared" si="2"/>
        <v>45660</v>
      </c>
      <c r="G13" s="232">
        <f t="shared" si="3"/>
        <v>45660</v>
      </c>
      <c r="H13" s="8"/>
      <c r="I13" s="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s="234" customFormat="1" ht="15.75">
      <c r="A14" s="229" t="s">
        <v>576</v>
      </c>
      <c r="B14" s="666" t="s">
        <v>789</v>
      </c>
      <c r="C14" s="230">
        <f t="shared" si="4"/>
        <v>45658</v>
      </c>
      <c r="D14" s="230">
        <f t="shared" si="0"/>
        <v>45665</v>
      </c>
      <c r="E14" s="230">
        <f t="shared" si="1"/>
        <v>45666</v>
      </c>
      <c r="F14" s="230">
        <f t="shared" si="2"/>
        <v>45667</v>
      </c>
      <c r="G14" s="232">
        <f t="shared" si="3"/>
        <v>45667</v>
      </c>
      <c r="H14" s="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s="234" customFormat="1" ht="15.75">
      <c r="A15" s="229" t="s">
        <v>570</v>
      </c>
      <c r="B15" s="666" t="s">
        <v>790</v>
      </c>
      <c r="C15" s="230">
        <f t="shared" si="4"/>
        <v>45665</v>
      </c>
      <c r="D15" s="230">
        <f t="shared" si="0"/>
        <v>45672</v>
      </c>
      <c r="E15" s="230">
        <f t="shared" si="1"/>
        <v>45673</v>
      </c>
      <c r="F15" s="230">
        <f t="shared" si="2"/>
        <v>45674</v>
      </c>
      <c r="G15" s="232">
        <f t="shared" si="3"/>
        <v>45674</v>
      </c>
      <c r="H15" s="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s="234" customFormat="1" ht="16.5" thickBot="1">
      <c r="A16" s="290" t="s">
        <v>569</v>
      </c>
      <c r="B16" s="714" t="s">
        <v>708</v>
      </c>
      <c r="C16" s="276">
        <f t="shared" si="4"/>
        <v>45672</v>
      </c>
      <c r="D16" s="276">
        <f t="shared" si="0"/>
        <v>45679</v>
      </c>
      <c r="E16" s="276">
        <f t="shared" si="1"/>
        <v>45680</v>
      </c>
      <c r="F16" s="276">
        <f t="shared" si="2"/>
        <v>45681</v>
      </c>
      <c r="G16" s="277">
        <f t="shared" si="3"/>
        <v>45681</v>
      </c>
      <c r="H16" s="8"/>
      <c r="I16" s="2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s="107" customFormat="1" ht="15.75"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163" t="s">
        <v>176</v>
      </c>
      <c r="B18" s="163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ht="15.75">
      <c r="A19" s="424" t="s">
        <v>177</v>
      </c>
      <c r="B19" s="42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27" t="s">
        <v>264</v>
      </c>
      <c r="B20" s="427"/>
      <c r="C20" s="185"/>
    </row>
    <row r="21" spans="1:21">
      <c r="A21" s="427" t="s">
        <v>294</v>
      </c>
      <c r="B21" s="427"/>
      <c r="C21" s="184"/>
    </row>
    <row r="22" spans="1:21" ht="13.5" customHeight="1"/>
    <row r="23" spans="1:21" ht="15.75">
      <c r="A23" s="12"/>
      <c r="B23" s="12"/>
    </row>
    <row r="24" spans="1:21">
      <c r="A24" s="183"/>
      <c r="B24" s="183"/>
    </row>
  </sheetData>
  <mergeCells count="7">
    <mergeCell ref="A1:G1"/>
    <mergeCell ref="A2:G2"/>
    <mergeCell ref="A3:G3"/>
    <mergeCell ref="A4:G4"/>
    <mergeCell ref="A7:A8"/>
    <mergeCell ref="D7:G7"/>
    <mergeCell ref="B7:B8"/>
  </mergeCells>
  <hyperlinks>
    <hyperlink ref="A6" location="INDEX!A1" display="BACK TO INDEX" xr:uid="{00000000-0004-0000-0700-000000000000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O21"/>
  <sheetViews>
    <sheetView workbookViewId="0">
      <selection activeCell="A21" sqref="A21"/>
    </sheetView>
  </sheetViews>
  <sheetFormatPr defaultRowHeight="14.25"/>
  <cols>
    <col min="1" max="1" width="20.7109375" customWidth="1"/>
    <col min="2" max="2" width="12.85546875" customWidth="1"/>
    <col min="3" max="3" width="17" customWidth="1"/>
    <col min="4" max="4" width="16.7109375" customWidth="1"/>
    <col min="5" max="5" width="18.28515625" customWidth="1"/>
    <col min="6" max="6" width="16.42578125" customWidth="1"/>
    <col min="7" max="7" width="18.7109375" bestFit="1" customWidth="1"/>
  </cols>
  <sheetData>
    <row r="1" spans="1:15" ht="26.25">
      <c r="A1" s="1143" t="s">
        <v>163</v>
      </c>
      <c r="B1" s="1143"/>
      <c r="C1" s="1143"/>
      <c r="D1" s="1143"/>
      <c r="E1" s="1143"/>
      <c r="F1" s="1143"/>
      <c r="G1" s="281"/>
      <c r="H1" s="6"/>
    </row>
    <row r="2" spans="1:15" ht="18.75">
      <c r="A2" s="1144" t="s">
        <v>167</v>
      </c>
      <c r="B2" s="1144"/>
      <c r="C2" s="1144"/>
      <c r="D2" s="1144"/>
      <c r="E2" s="1144"/>
      <c r="F2" s="1144"/>
      <c r="G2" s="282"/>
      <c r="H2" s="7"/>
    </row>
    <row r="3" spans="1:15" ht="19.5" thickBot="1">
      <c r="A3" s="1145" t="s">
        <v>168</v>
      </c>
      <c r="B3" s="1145"/>
      <c r="C3" s="1145"/>
      <c r="D3" s="1145"/>
      <c r="E3" s="1145"/>
      <c r="F3" s="1145"/>
      <c r="H3" s="7"/>
    </row>
    <row r="4" spans="1:15" ht="24" thickTop="1">
      <c r="A4" s="1142" t="s">
        <v>20</v>
      </c>
      <c r="B4" s="1142"/>
      <c r="C4" s="1142"/>
      <c r="D4" s="1142"/>
      <c r="E4" s="1142"/>
      <c r="F4" s="1142"/>
      <c r="H4" s="8"/>
    </row>
    <row r="5" spans="1:15" ht="23.25">
      <c r="A5" s="2"/>
      <c r="B5" s="2"/>
      <c r="C5" s="2"/>
      <c r="D5" s="2"/>
      <c r="E5" s="2"/>
      <c r="F5" s="2"/>
      <c r="G5" s="28"/>
      <c r="H5" s="2"/>
    </row>
    <row r="6" spans="1:15" ht="24" thickBot="1">
      <c r="A6" s="29" t="s">
        <v>91</v>
      </c>
      <c r="B6" s="29"/>
      <c r="C6" s="10"/>
      <c r="D6" s="10"/>
      <c r="E6" s="319" t="s">
        <v>47</v>
      </c>
      <c r="F6" s="320">
        <f ca="1">TODAY()</f>
        <v>45621</v>
      </c>
      <c r="H6" s="2"/>
    </row>
    <row r="7" spans="1:15">
      <c r="A7" s="1222"/>
      <c r="B7" s="1226"/>
      <c r="C7" s="1129" t="s">
        <v>319</v>
      </c>
      <c r="D7" s="1224" t="s">
        <v>25</v>
      </c>
      <c r="E7" s="1224"/>
      <c r="F7" s="1225"/>
      <c r="G7" s="8"/>
      <c r="O7" s="8"/>
    </row>
    <row r="8" spans="1:15" ht="25.5">
      <c r="A8" s="1223"/>
      <c r="B8" s="1227"/>
      <c r="C8" s="454" t="s">
        <v>318</v>
      </c>
      <c r="D8" s="452" t="s">
        <v>315</v>
      </c>
      <c r="E8" s="452" t="s">
        <v>316</v>
      </c>
      <c r="F8" s="453" t="s">
        <v>317</v>
      </c>
      <c r="G8" s="2"/>
      <c r="O8" s="2"/>
    </row>
    <row r="9" spans="1:15" s="239" customFormat="1">
      <c r="A9" s="577" t="s">
        <v>791</v>
      </c>
      <c r="B9" s="746" t="s">
        <v>792</v>
      </c>
      <c r="C9" s="230">
        <v>45624</v>
      </c>
      <c r="D9" s="230">
        <f>C9+6</f>
        <v>45630</v>
      </c>
      <c r="E9" s="230">
        <f>C9+8</f>
        <v>45632</v>
      </c>
      <c r="F9" s="232">
        <f>C9+9</f>
        <v>45633</v>
      </c>
      <c r="G9" s="2"/>
      <c r="H9"/>
      <c r="I9"/>
      <c r="J9"/>
      <c r="K9"/>
      <c r="L9"/>
      <c r="M9"/>
      <c r="N9"/>
      <c r="O9" s="2"/>
    </row>
    <row r="10" spans="1:15">
      <c r="A10" s="577" t="s">
        <v>445</v>
      </c>
      <c r="B10" s="746" t="s">
        <v>708</v>
      </c>
      <c r="C10" s="230">
        <f>C9+7</f>
        <v>45631</v>
      </c>
      <c r="D10" s="230">
        <f t="shared" ref="D10:D16" si="0">C10+6</f>
        <v>45637</v>
      </c>
      <c r="E10" s="230">
        <f t="shared" ref="E10:E16" si="1">C10+8</f>
        <v>45639</v>
      </c>
      <c r="F10" s="232">
        <f t="shared" ref="F10:F14" si="2">C10+9</f>
        <v>45640</v>
      </c>
      <c r="G10" s="2"/>
      <c r="O10" s="8"/>
    </row>
    <row r="11" spans="1:15">
      <c r="A11" s="577" t="s">
        <v>446</v>
      </c>
      <c r="B11" s="746" t="s">
        <v>709</v>
      </c>
      <c r="C11" s="230">
        <f t="shared" ref="C11:C16" si="3">C10+7</f>
        <v>45638</v>
      </c>
      <c r="D11" s="230">
        <f t="shared" si="0"/>
        <v>45644</v>
      </c>
      <c r="E11" s="230">
        <f t="shared" si="1"/>
        <v>45646</v>
      </c>
      <c r="F11" s="232">
        <f t="shared" si="2"/>
        <v>45647</v>
      </c>
      <c r="G11" s="2"/>
      <c r="O11" s="2"/>
    </row>
    <row r="12" spans="1:15">
      <c r="A12" s="577" t="s">
        <v>791</v>
      </c>
      <c r="B12" s="746" t="s">
        <v>793</v>
      </c>
      <c r="C12" s="230">
        <f t="shared" si="3"/>
        <v>45645</v>
      </c>
      <c r="D12" s="230">
        <f t="shared" si="0"/>
        <v>45651</v>
      </c>
      <c r="E12" s="230">
        <f t="shared" si="1"/>
        <v>45653</v>
      </c>
      <c r="F12" s="232">
        <f t="shared" si="2"/>
        <v>45654</v>
      </c>
      <c r="G12" s="2"/>
      <c r="O12" s="2"/>
    </row>
    <row r="13" spans="1:15">
      <c r="A13" s="577" t="s">
        <v>445</v>
      </c>
      <c r="B13" s="746" t="s">
        <v>794</v>
      </c>
      <c r="C13" s="230">
        <f t="shared" si="3"/>
        <v>45652</v>
      </c>
      <c r="D13" s="230">
        <f t="shared" si="0"/>
        <v>45658</v>
      </c>
      <c r="E13" s="230">
        <f t="shared" si="1"/>
        <v>45660</v>
      </c>
      <c r="F13" s="232">
        <f t="shared" si="2"/>
        <v>45661</v>
      </c>
      <c r="G13" s="2"/>
      <c r="O13" s="8"/>
    </row>
    <row r="14" spans="1:15">
      <c r="A14" s="577" t="s">
        <v>446</v>
      </c>
      <c r="B14" s="746" t="s">
        <v>795</v>
      </c>
      <c r="C14" s="230">
        <f t="shared" si="3"/>
        <v>45659</v>
      </c>
      <c r="D14" s="230">
        <f t="shared" si="0"/>
        <v>45665</v>
      </c>
      <c r="E14" s="230">
        <f t="shared" si="1"/>
        <v>45667</v>
      </c>
      <c r="F14" s="232">
        <f t="shared" si="2"/>
        <v>45668</v>
      </c>
      <c r="G14" s="2"/>
      <c r="O14" s="2"/>
    </row>
    <row r="15" spans="1:15">
      <c r="A15" s="577" t="s">
        <v>791</v>
      </c>
      <c r="B15" s="746" t="s">
        <v>796</v>
      </c>
      <c r="C15" s="230">
        <f t="shared" si="3"/>
        <v>45666</v>
      </c>
      <c r="D15" s="230">
        <f t="shared" si="0"/>
        <v>45672</v>
      </c>
      <c r="E15" s="230">
        <f t="shared" si="1"/>
        <v>45674</v>
      </c>
      <c r="F15" s="232">
        <f>C15+9</f>
        <v>45675</v>
      </c>
      <c r="G15" s="2"/>
      <c r="O15" s="2"/>
    </row>
    <row r="16" spans="1:15" ht="15" thickBot="1">
      <c r="A16" s="578" t="s">
        <v>445</v>
      </c>
      <c r="B16" s="747" t="s">
        <v>797</v>
      </c>
      <c r="C16" s="276">
        <f t="shared" si="3"/>
        <v>45673</v>
      </c>
      <c r="D16" s="276">
        <f t="shared" si="0"/>
        <v>45679</v>
      </c>
      <c r="E16" s="276">
        <f t="shared" si="1"/>
        <v>45681</v>
      </c>
      <c r="F16" s="277">
        <f>C16+9</f>
        <v>45682</v>
      </c>
      <c r="G16" s="867"/>
      <c r="O16" s="8"/>
    </row>
    <row r="17" spans="1:15" ht="15.75">
      <c r="A17" s="107"/>
      <c r="B17" s="107"/>
      <c r="C17" s="107"/>
      <c r="D17" s="107"/>
      <c r="E17" s="107"/>
      <c r="F17" s="107"/>
      <c r="G17" s="2"/>
      <c r="O17" s="2"/>
    </row>
    <row r="18" spans="1:15">
      <c r="A18" s="163" t="s">
        <v>176</v>
      </c>
      <c r="B18" s="163"/>
      <c r="H18" s="8"/>
    </row>
    <row r="19" spans="1:15" ht="15.75">
      <c r="A19" s="424" t="s">
        <v>177</v>
      </c>
      <c r="B19" s="424"/>
      <c r="H19" s="2"/>
    </row>
    <row r="20" spans="1:15">
      <c r="A20" s="427" t="s">
        <v>423</v>
      </c>
      <c r="B20" s="427"/>
      <c r="C20" s="185"/>
    </row>
    <row r="21" spans="1:15">
      <c r="A21" s="427" t="s">
        <v>424</v>
      </c>
      <c r="B21" s="427"/>
      <c r="C21" s="184"/>
    </row>
  </sheetData>
  <mergeCells count="7">
    <mergeCell ref="A4:F4"/>
    <mergeCell ref="A7:A8"/>
    <mergeCell ref="D7:F7"/>
    <mergeCell ref="A1:F1"/>
    <mergeCell ref="A2:F2"/>
    <mergeCell ref="A3:F3"/>
    <mergeCell ref="B7:B8"/>
  </mergeCells>
  <hyperlinks>
    <hyperlink ref="A6" location="INDEX!A1" display="BACK TO INDEX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INDEX</vt:lpstr>
      <vt:lpstr>KMTC</vt:lpstr>
      <vt:lpstr>KMTC 1</vt:lpstr>
      <vt:lpstr>KMTC 2</vt:lpstr>
      <vt:lpstr>MCC</vt:lpstr>
      <vt:lpstr>IAL</vt:lpstr>
      <vt:lpstr>OOCL</vt:lpstr>
      <vt:lpstr>ONE JV2</vt:lpstr>
      <vt:lpstr>ONE JT1</vt:lpstr>
      <vt:lpstr>ONE JSM</vt:lpstr>
      <vt:lpstr>MSC</vt:lpstr>
      <vt:lpstr>SINOTRANS ( ORIMAS)</vt:lpstr>
      <vt:lpstr>WH</vt:lpstr>
      <vt:lpstr>CNC</vt:lpstr>
      <vt:lpstr>EVR</vt:lpstr>
      <vt:lpstr>SITC</vt:lpstr>
      <vt:lpstr>NAMSUNG</vt:lpstr>
      <vt:lpstr>TSL</vt:lpstr>
      <vt:lpstr>GEMADEPT</vt:lpstr>
      <vt:lpstr>ONE-HAIPHONG</vt:lpstr>
      <vt:lpstr>NAMSUNG-HAIPHONG</vt:lpstr>
      <vt:lpstr>SINOTRANS-HAIPHONG</vt:lpstr>
      <vt:lpstr>APL-HAIPHONG</vt:lpstr>
      <vt:lpstr>GENERAL</vt:lpstr>
      <vt:lpstr>NAMSUNG!Print_Area</vt:lpstr>
    </vt:vector>
  </TitlesOfParts>
  <Company>MEKONG-GREEN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KVI fwd.booking02</cp:lastModifiedBy>
  <cp:lastPrinted>2022-11-17T02:56:20Z</cp:lastPrinted>
  <dcterms:created xsi:type="dcterms:W3CDTF">2002-11-29T08:19:12Z</dcterms:created>
  <dcterms:modified xsi:type="dcterms:W3CDTF">2024-11-25T01:32:40Z</dcterms:modified>
</cp:coreProperties>
</file>