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AI DUNG\SCHEDULE\2023\SEP - 2023\"/>
    </mc:Choice>
  </mc:AlternateContent>
  <bookViews>
    <workbookView xWindow="360" yWindow="4140" windowWidth="11295" windowHeight="1575"/>
  </bookViews>
  <sheets>
    <sheet name="INDEX" sheetId="25" r:id="rId1"/>
    <sheet name="KMTC" sheetId="49" r:id="rId2"/>
    <sheet name="KMTC 1" sheetId="18" r:id="rId3"/>
    <sheet name="KMTC 2" sheetId="40" r:id="rId4"/>
    <sheet name="MCC" sheetId="16" r:id="rId5"/>
    <sheet name="IAL" sheetId="43" r:id="rId6"/>
    <sheet name="OOCL" sheetId="41" r:id="rId7"/>
    <sheet name="ONE JV2" sheetId="60" r:id="rId8"/>
    <sheet name="ONE JT1" sheetId="65" r:id="rId9"/>
    <sheet name="ONE JSM" sheetId="64" r:id="rId10"/>
    <sheet name="MSC" sheetId="24" state="hidden" r:id="rId11"/>
    <sheet name="SINOTRANS ( ORIMAS)" sheetId="66" r:id="rId12"/>
    <sheet name="WH" sheetId="13" r:id="rId13"/>
    <sheet name="CNC" sheetId="12" r:id="rId14"/>
    <sheet name="EVR" sheetId="11" r:id="rId15"/>
    <sheet name="SITC" sheetId="10" r:id="rId16"/>
    <sheet name="NAMSUNG" sheetId="35" r:id="rId17"/>
    <sheet name="TSL" sheetId="67" r:id="rId18"/>
    <sheet name="GEMADEPT" sheetId="68" r:id="rId19"/>
    <sheet name="WH-DANANG" sheetId="52" state="hidden" r:id="rId20"/>
    <sheet name="ONE-HAIPHONG" sheetId="37" r:id="rId21"/>
    <sheet name="NAMSUNG-HAIPHONG" sheetId="51" r:id="rId22"/>
    <sheet name="SINOTRANS-HAIPHONG" sheetId="48" r:id="rId23"/>
    <sheet name="APL-HAIPHONG" sheetId="44" r:id="rId24"/>
    <sheet name="GENERAL" sheetId="9" r:id="rId25"/>
  </sheets>
  <definedNames>
    <definedName name="_xlnm.Print_Area" localSheetId="16">NAMSUNG!$A$1:$T$230</definedName>
    <definedName name="_xlnm.Print_Titles" localSheetId="24">GENERAL!#REF!</definedName>
  </definedNames>
  <calcPr calcId="162913"/>
</workbook>
</file>

<file path=xl/calcChain.xml><?xml version="1.0" encoding="utf-8"?>
<calcChain xmlns="http://schemas.openxmlformats.org/spreadsheetml/2006/main">
  <c r="A14" i="9" l="1"/>
  <c r="B76" i="9" l="1"/>
  <c r="A76" i="9"/>
  <c r="B62" i="9"/>
  <c r="A62" i="9"/>
  <c r="B48" i="9"/>
  <c r="A48" i="9"/>
  <c r="B34" i="9"/>
  <c r="A34" i="9"/>
  <c r="B20" i="9"/>
  <c r="A20" i="9"/>
  <c r="A6" i="9"/>
  <c r="A22" i="9"/>
  <c r="B6" i="9" l="1"/>
  <c r="B81" i="9"/>
  <c r="A81" i="9"/>
  <c r="B67" i="9"/>
  <c r="A67" i="9"/>
  <c r="A53" i="9"/>
  <c r="B53" i="9"/>
  <c r="B39" i="9"/>
  <c r="A39" i="9"/>
  <c r="B25" i="9"/>
  <c r="A25" i="9"/>
  <c r="C20" i="9" l="1"/>
  <c r="B13" i="9"/>
  <c r="A13" i="9"/>
  <c r="G28" i="10"/>
  <c r="H28" i="10"/>
  <c r="I28" i="10"/>
  <c r="G29" i="10"/>
  <c r="C34" i="9" l="1"/>
  <c r="C35" i="9" s="1"/>
  <c r="C22" i="9"/>
  <c r="C23" i="9" s="1"/>
  <c r="C24" i="9" s="1"/>
  <c r="C25" i="9" s="1"/>
  <c r="C21" i="9"/>
  <c r="B17" i="9"/>
  <c r="A17" i="9"/>
  <c r="B16" i="9" l="1"/>
  <c r="A16" i="9"/>
  <c r="A27" i="9"/>
  <c r="A59" i="9" l="1"/>
  <c r="F16" i="68" l="1"/>
  <c r="E16" i="68"/>
  <c r="D16" i="68"/>
  <c r="F15" i="68"/>
  <c r="E15" i="68"/>
  <c r="D15" i="68"/>
  <c r="F14" i="68"/>
  <c r="E14" i="68"/>
  <c r="D14" i="68"/>
  <c r="F13" i="68"/>
  <c r="E13" i="68"/>
  <c r="D13" i="68"/>
  <c r="F12" i="68"/>
  <c r="E12" i="68"/>
  <c r="D12" i="68"/>
  <c r="F11" i="68"/>
  <c r="E11" i="68"/>
  <c r="D11" i="68"/>
  <c r="F10" i="68"/>
  <c r="E10" i="68"/>
  <c r="D10" i="68"/>
  <c r="F9" i="68"/>
  <c r="E9" i="68"/>
  <c r="D9" i="68"/>
  <c r="C49" i="10" l="1"/>
  <c r="J49" i="10" s="1"/>
  <c r="J48" i="10"/>
  <c r="I48" i="10"/>
  <c r="H48" i="10"/>
  <c r="G48" i="10"/>
  <c r="F48" i="10"/>
  <c r="E48" i="10"/>
  <c r="D48" i="10"/>
  <c r="C30" i="10"/>
  <c r="I30" i="10" s="1"/>
  <c r="I29" i="10"/>
  <c r="H29" i="10"/>
  <c r="F29" i="10"/>
  <c r="E29" i="10"/>
  <c r="D29" i="10"/>
  <c r="C12" i="10"/>
  <c r="C13" i="10" s="1"/>
  <c r="D11" i="10"/>
  <c r="E11" i="10"/>
  <c r="F11" i="10"/>
  <c r="G11" i="10"/>
  <c r="H11" i="10"/>
  <c r="D12" i="10"/>
  <c r="E49" i="10" l="1"/>
  <c r="G49" i="10"/>
  <c r="I49" i="10"/>
  <c r="C50" i="10"/>
  <c r="D49" i="10"/>
  <c r="F49" i="10"/>
  <c r="H49" i="10"/>
  <c r="G12" i="10"/>
  <c r="C14" i="10"/>
  <c r="C15" i="10" s="1"/>
  <c r="C16" i="10" s="1"/>
  <c r="D13" i="10"/>
  <c r="F30" i="10"/>
  <c r="C31" i="10"/>
  <c r="C32" i="10" s="1"/>
  <c r="G32" i="10" s="1"/>
  <c r="E12" i="10"/>
  <c r="D30" i="10"/>
  <c r="H30" i="10"/>
  <c r="I32" i="10"/>
  <c r="H32" i="10"/>
  <c r="G31" i="10"/>
  <c r="E30" i="10"/>
  <c r="G30" i="10"/>
  <c r="H31" i="10"/>
  <c r="G13" i="10"/>
  <c r="E14" i="10"/>
  <c r="D14" i="10"/>
  <c r="G14" i="10"/>
  <c r="E13" i="10"/>
  <c r="F15" i="10"/>
  <c r="H14" i="10"/>
  <c r="F14" i="10"/>
  <c r="H13" i="10"/>
  <c r="F13" i="10"/>
  <c r="H12" i="10"/>
  <c r="F12" i="10"/>
  <c r="D45" i="66"/>
  <c r="F45" i="66" s="1"/>
  <c r="G45" i="66" s="1"/>
  <c r="D44" i="66"/>
  <c r="F44" i="66" s="1"/>
  <c r="G44" i="66" s="1"/>
  <c r="F43" i="66"/>
  <c r="G43" i="66" s="1"/>
  <c r="D43" i="66"/>
  <c r="D42" i="66"/>
  <c r="F42" i="66" s="1"/>
  <c r="G42" i="66" s="1"/>
  <c r="G41" i="66"/>
  <c r="D41" i="66"/>
  <c r="G40" i="66"/>
  <c r="D40" i="66"/>
  <c r="G39" i="66"/>
  <c r="D39" i="66"/>
  <c r="G38" i="66"/>
  <c r="D38" i="66"/>
  <c r="G37" i="66"/>
  <c r="D37" i="66"/>
  <c r="F32" i="66"/>
  <c r="H32" i="66" s="1"/>
  <c r="G31" i="66"/>
  <c r="F31" i="66"/>
  <c r="H31" i="66" s="1"/>
  <c r="F30" i="66"/>
  <c r="H30" i="66" s="1"/>
  <c r="G29" i="66"/>
  <c r="F29" i="66"/>
  <c r="H29" i="66" s="1"/>
  <c r="F28" i="66"/>
  <c r="H28" i="66" s="1"/>
  <c r="F27" i="66"/>
  <c r="G27" i="66" s="1"/>
  <c r="G26" i="66"/>
  <c r="F26" i="66"/>
  <c r="H26" i="66" s="1"/>
  <c r="F25" i="66"/>
  <c r="G25" i="66" s="1"/>
  <c r="G24" i="66"/>
  <c r="F24" i="66"/>
  <c r="H24" i="66" s="1"/>
  <c r="E56" i="48"/>
  <c r="E55" i="48"/>
  <c r="E54" i="48"/>
  <c r="E53" i="48"/>
  <c r="E52" i="48"/>
  <c r="E51" i="48"/>
  <c r="E50" i="48"/>
  <c r="E49" i="48"/>
  <c r="G49" i="48" s="1"/>
  <c r="C51" i="48"/>
  <c r="C52" i="48" s="1"/>
  <c r="C53" i="48" s="1"/>
  <c r="C54" i="48" s="1"/>
  <c r="C55" i="48" s="1"/>
  <c r="C56" i="48" s="1"/>
  <c r="C50" i="48"/>
  <c r="E43" i="48"/>
  <c r="E42" i="48"/>
  <c r="E41" i="48"/>
  <c r="E40" i="48"/>
  <c r="E39" i="48"/>
  <c r="E38" i="48"/>
  <c r="E37" i="48"/>
  <c r="E36" i="48"/>
  <c r="G36" i="48" s="1"/>
  <c r="C38" i="48"/>
  <c r="C39" i="48" s="1"/>
  <c r="C40" i="48" s="1"/>
  <c r="C41" i="48" s="1"/>
  <c r="C42" i="48" s="1"/>
  <c r="C43" i="48" s="1"/>
  <c r="C37" i="48"/>
  <c r="E30" i="48"/>
  <c r="E29" i="48"/>
  <c r="E28" i="48"/>
  <c r="E27" i="48"/>
  <c r="E26" i="48"/>
  <c r="E25" i="48"/>
  <c r="E24" i="48"/>
  <c r="E23" i="48"/>
  <c r="G23" i="48" s="1"/>
  <c r="C25" i="48"/>
  <c r="C26" i="48" s="1"/>
  <c r="C27" i="48" s="1"/>
  <c r="C28" i="48" s="1"/>
  <c r="C29" i="48" s="1"/>
  <c r="C30" i="48" s="1"/>
  <c r="C24" i="48"/>
  <c r="E17" i="48"/>
  <c r="E16" i="48"/>
  <c r="E15" i="48"/>
  <c r="E14" i="48"/>
  <c r="E13" i="48"/>
  <c r="E12" i="48"/>
  <c r="E11" i="48"/>
  <c r="E10" i="48"/>
  <c r="G10" i="48" s="1"/>
  <c r="C12" i="48"/>
  <c r="C13" i="48" s="1"/>
  <c r="C14" i="48" s="1"/>
  <c r="C15" i="48" s="1"/>
  <c r="C16" i="48" s="1"/>
  <c r="C17" i="48" s="1"/>
  <c r="C11" i="48"/>
  <c r="M11" i="67"/>
  <c r="M12" i="67" s="1"/>
  <c r="M13" i="67" s="1"/>
  <c r="M14" i="67" s="1"/>
  <c r="M15" i="67" s="1"/>
  <c r="M16" i="67" s="1"/>
  <c r="M17" i="67" s="1"/>
  <c r="M18" i="67" s="1"/>
  <c r="M19" i="67" s="1"/>
  <c r="M20" i="67" s="1"/>
  <c r="E11" i="67"/>
  <c r="E12" i="67" s="1"/>
  <c r="E13" i="67" s="1"/>
  <c r="E14" i="67" s="1"/>
  <c r="E15" i="67" s="1"/>
  <c r="E16" i="67" s="1"/>
  <c r="E17" i="67" s="1"/>
  <c r="E18" i="67" s="1"/>
  <c r="E19" i="67" s="1"/>
  <c r="E20" i="67" s="1"/>
  <c r="J10" i="67"/>
  <c r="J11" i="67" s="1"/>
  <c r="J12" i="67" s="1"/>
  <c r="J13" i="67" s="1"/>
  <c r="J14" i="67" s="1"/>
  <c r="J15" i="67" s="1"/>
  <c r="J20" i="67" s="1"/>
  <c r="I10" i="67"/>
  <c r="I11" i="67" s="1"/>
  <c r="I12" i="67" s="1"/>
  <c r="I13" i="67" s="1"/>
  <c r="I14" i="67" s="1"/>
  <c r="I15" i="67" s="1"/>
  <c r="I20" i="67" s="1"/>
  <c r="C10" i="67"/>
  <c r="C11" i="67" s="1"/>
  <c r="C12" i="67" s="1"/>
  <c r="C13" i="67" s="1"/>
  <c r="C14" i="67" s="1"/>
  <c r="C15" i="67" s="1"/>
  <c r="C16" i="67" s="1"/>
  <c r="C17" i="67" s="1"/>
  <c r="C18" i="67" s="1"/>
  <c r="C19" i="67" s="1"/>
  <c r="C20" i="67" s="1"/>
  <c r="M9" i="67"/>
  <c r="M10" i="67" s="1"/>
  <c r="L9" i="67"/>
  <c r="L10" i="67" s="1"/>
  <c r="L11" i="67" s="1"/>
  <c r="L12" i="67" s="1"/>
  <c r="L13" i="67" s="1"/>
  <c r="L14" i="67" s="1"/>
  <c r="L15" i="67" s="1"/>
  <c r="L16" i="67" s="1"/>
  <c r="L17" i="67" s="1"/>
  <c r="L18" i="67" s="1"/>
  <c r="L19" i="67" s="1"/>
  <c r="L20" i="67" s="1"/>
  <c r="K9" i="67"/>
  <c r="K10" i="67" s="1"/>
  <c r="K11" i="67" s="1"/>
  <c r="K12" i="67" s="1"/>
  <c r="K13" i="67" s="1"/>
  <c r="K14" i="67" s="1"/>
  <c r="K15" i="67" s="1"/>
  <c r="K16" i="67" s="1"/>
  <c r="K17" i="67" s="1"/>
  <c r="K18" i="67" s="1"/>
  <c r="K19" i="67" s="1"/>
  <c r="K20" i="67" s="1"/>
  <c r="H9" i="67"/>
  <c r="H10" i="67" s="1"/>
  <c r="H11" i="67" s="1"/>
  <c r="H12" i="67" s="1"/>
  <c r="H13" i="67" s="1"/>
  <c r="H14" i="67" s="1"/>
  <c r="H15" i="67" s="1"/>
  <c r="H16" i="67" s="1"/>
  <c r="H17" i="67" s="1"/>
  <c r="H18" i="67" s="1"/>
  <c r="H19" i="67" s="1"/>
  <c r="H20" i="67" s="1"/>
  <c r="G9" i="67"/>
  <c r="G10" i="67" s="1"/>
  <c r="G11" i="67" s="1"/>
  <c r="G12" i="67" s="1"/>
  <c r="G13" i="67" s="1"/>
  <c r="G14" i="67" s="1"/>
  <c r="G15" i="67" s="1"/>
  <c r="G16" i="67" s="1"/>
  <c r="G17" i="67" s="1"/>
  <c r="G18" i="67" s="1"/>
  <c r="G19" i="67" s="1"/>
  <c r="G20" i="67" s="1"/>
  <c r="F9" i="67"/>
  <c r="F10" i="67" s="1"/>
  <c r="F11" i="67" s="1"/>
  <c r="F12" i="67" s="1"/>
  <c r="F13" i="67" s="1"/>
  <c r="F14" i="67" s="1"/>
  <c r="F15" i="67" s="1"/>
  <c r="F16" i="67" s="1"/>
  <c r="F17" i="67" s="1"/>
  <c r="F18" i="67" s="1"/>
  <c r="F19" i="67" s="1"/>
  <c r="F20" i="67" s="1"/>
  <c r="E9" i="67"/>
  <c r="E10" i="67" s="1"/>
  <c r="D9" i="67"/>
  <c r="D10" i="67" s="1"/>
  <c r="D11" i="67" s="1"/>
  <c r="D12" i="67" s="1"/>
  <c r="D13" i="67" s="1"/>
  <c r="D14" i="67" s="1"/>
  <c r="D15" i="67" s="1"/>
  <c r="D16" i="67" s="1"/>
  <c r="D17" i="67" s="1"/>
  <c r="D18" i="67" s="1"/>
  <c r="D19" i="67" s="1"/>
  <c r="D20" i="67" s="1"/>
  <c r="J50" i="10" l="1"/>
  <c r="H50" i="10"/>
  <c r="F50" i="10"/>
  <c r="D50" i="10"/>
  <c r="C51" i="10"/>
  <c r="I50" i="10"/>
  <c r="G50" i="10"/>
  <c r="E50" i="10"/>
  <c r="D31" i="10"/>
  <c r="D32" i="10"/>
  <c r="E32" i="10"/>
  <c r="F31" i="10"/>
  <c r="I31" i="10"/>
  <c r="E31" i="10"/>
  <c r="F32" i="10"/>
  <c r="C33" i="10"/>
  <c r="C34" i="10" s="1"/>
  <c r="H33" i="10"/>
  <c r="D33" i="10"/>
  <c r="G33" i="10"/>
  <c r="D15" i="10"/>
  <c r="G15" i="10"/>
  <c r="E15" i="10"/>
  <c r="H15" i="10"/>
  <c r="H27" i="66"/>
  <c r="G28" i="66"/>
  <c r="G30" i="66"/>
  <c r="G32" i="66"/>
  <c r="H25" i="66"/>
  <c r="G50" i="48"/>
  <c r="H49" i="48"/>
  <c r="G37" i="48"/>
  <c r="H36" i="48"/>
  <c r="I36" i="48" s="1"/>
  <c r="G24" i="48"/>
  <c r="H23" i="48"/>
  <c r="I23" i="48" s="1"/>
  <c r="G11" i="48"/>
  <c r="I10" i="48"/>
  <c r="H10" i="48"/>
  <c r="C11" i="41"/>
  <c r="C12" i="41"/>
  <c r="C13" i="41" s="1"/>
  <c r="C14" i="41" s="1"/>
  <c r="C15" i="41" s="1"/>
  <c r="C16" i="41" s="1"/>
  <c r="C17" i="41" s="1"/>
  <c r="C18" i="41" s="1"/>
  <c r="C19" i="41" s="1"/>
  <c r="C10" i="41"/>
  <c r="J51" i="10" l="1"/>
  <c r="H51" i="10"/>
  <c r="F51" i="10"/>
  <c r="D51" i="10"/>
  <c r="C52" i="10"/>
  <c r="I51" i="10"/>
  <c r="G51" i="10"/>
  <c r="E51" i="10"/>
  <c r="E33" i="10"/>
  <c r="I33" i="10"/>
  <c r="F33" i="10"/>
  <c r="I34" i="10"/>
  <c r="G34" i="10"/>
  <c r="E34" i="10"/>
  <c r="H34" i="10"/>
  <c r="F34" i="10"/>
  <c r="D34" i="10"/>
  <c r="E16" i="10"/>
  <c r="D16" i="10"/>
  <c r="G16" i="10"/>
  <c r="H16" i="10"/>
  <c r="F16" i="10"/>
  <c r="G51" i="48"/>
  <c r="H50" i="48"/>
  <c r="G38" i="48"/>
  <c r="H37" i="48"/>
  <c r="I37" i="48" s="1"/>
  <c r="G25" i="48"/>
  <c r="H24" i="48"/>
  <c r="I24" i="48" s="1"/>
  <c r="G12" i="48"/>
  <c r="I11" i="48"/>
  <c r="H11" i="48"/>
  <c r="C8" i="9"/>
  <c r="C14" i="9" s="1"/>
  <c r="C7" i="9"/>
  <c r="C11" i="9" s="1"/>
  <c r="A8" i="9"/>
  <c r="B14" i="9" l="1"/>
  <c r="J52" i="10"/>
  <c r="H52" i="10"/>
  <c r="F52" i="10"/>
  <c r="D52" i="10"/>
  <c r="I52" i="10"/>
  <c r="G52" i="10"/>
  <c r="E52" i="10"/>
  <c r="G52" i="48"/>
  <c r="H51" i="48"/>
  <c r="G39" i="48"/>
  <c r="H38" i="48"/>
  <c r="I38" i="48" s="1"/>
  <c r="G26" i="48"/>
  <c r="H25" i="48"/>
  <c r="I25" i="48" s="1"/>
  <c r="G13" i="48"/>
  <c r="I12" i="48"/>
  <c r="H12" i="48"/>
  <c r="C10" i="37"/>
  <c r="G53" i="48" l="1"/>
  <c r="H52" i="48"/>
  <c r="G54" i="48"/>
  <c r="G40" i="48"/>
  <c r="H39" i="48"/>
  <c r="I39" i="48" s="1"/>
  <c r="G27" i="48"/>
  <c r="H26" i="48"/>
  <c r="I26" i="48" s="1"/>
  <c r="G14" i="48"/>
  <c r="I13" i="48"/>
  <c r="H13" i="48"/>
  <c r="C27" i="11"/>
  <c r="H54" i="48" l="1"/>
  <c r="G56" i="48"/>
  <c r="H56" i="48" s="1"/>
  <c r="G55" i="48"/>
  <c r="H55" i="48" s="1"/>
  <c r="H53" i="48"/>
  <c r="G41" i="48"/>
  <c r="H40" i="48"/>
  <c r="I40" i="48" s="1"/>
  <c r="G28" i="48"/>
  <c r="H27" i="48"/>
  <c r="I27" i="48" s="1"/>
  <c r="G15" i="48"/>
  <c r="I14" i="48"/>
  <c r="H14" i="48"/>
  <c r="C17" i="65"/>
  <c r="D17" i="65"/>
  <c r="E17" i="65"/>
  <c r="F17" i="65"/>
  <c r="D17" i="60"/>
  <c r="E17" i="60"/>
  <c r="F17" i="60"/>
  <c r="G17" i="60"/>
  <c r="C17" i="60"/>
  <c r="G42" i="48" l="1"/>
  <c r="H41" i="48"/>
  <c r="I41" i="48" s="1"/>
  <c r="G29" i="48"/>
  <c r="H28" i="48"/>
  <c r="I28" i="48" s="1"/>
  <c r="G16" i="48"/>
  <c r="I15" i="48"/>
  <c r="H15" i="48"/>
  <c r="G43" i="48" l="1"/>
  <c r="H43" i="48" s="1"/>
  <c r="I43" i="48" s="1"/>
  <c r="H42" i="48"/>
  <c r="I42" i="48" s="1"/>
  <c r="G30" i="48"/>
  <c r="H30" i="48" s="1"/>
  <c r="I30" i="48" s="1"/>
  <c r="H29" i="48"/>
  <c r="I29" i="48" s="1"/>
  <c r="G17" i="48"/>
  <c r="I16" i="48"/>
  <c r="H16" i="48"/>
  <c r="A15" i="9"/>
  <c r="B15" i="9"/>
  <c r="I17" i="48" l="1"/>
  <c r="H17" i="48"/>
  <c r="C35" i="10"/>
  <c r="G35" i="10" l="1"/>
  <c r="I35" i="10"/>
  <c r="H35" i="10"/>
  <c r="B73" i="9"/>
  <c r="G10" i="41" l="1"/>
  <c r="H10" i="41"/>
  <c r="I10" i="41"/>
  <c r="J10" i="41"/>
  <c r="K10" i="41"/>
  <c r="G11" i="41"/>
  <c r="H11" i="41"/>
  <c r="I11" i="41"/>
  <c r="J11" i="41"/>
  <c r="K11" i="41"/>
  <c r="G12" i="41"/>
  <c r="H12" i="41"/>
  <c r="I12" i="41"/>
  <c r="J12" i="41"/>
  <c r="K12" i="41"/>
  <c r="G13" i="41"/>
  <c r="H13" i="41"/>
  <c r="I13" i="41"/>
  <c r="J13" i="41"/>
  <c r="K13" i="41"/>
  <c r="G14" i="41"/>
  <c r="H14" i="41"/>
  <c r="I14" i="41"/>
  <c r="J14" i="41"/>
  <c r="K14" i="41"/>
  <c r="G15" i="41"/>
  <c r="H15" i="41"/>
  <c r="I15" i="41"/>
  <c r="J15" i="41"/>
  <c r="K15" i="41"/>
  <c r="G16" i="41"/>
  <c r="H16" i="41"/>
  <c r="I16" i="41"/>
  <c r="J16" i="41"/>
  <c r="K16" i="41"/>
  <c r="G17" i="41"/>
  <c r="H17" i="41"/>
  <c r="I17" i="41"/>
  <c r="J17" i="41"/>
  <c r="K17" i="41"/>
  <c r="G18" i="41"/>
  <c r="H18" i="41"/>
  <c r="I18" i="41"/>
  <c r="J18" i="41"/>
  <c r="K18" i="41"/>
  <c r="G19" i="41"/>
  <c r="H19" i="41"/>
  <c r="I19" i="41"/>
  <c r="J19" i="41"/>
  <c r="K19" i="41"/>
  <c r="E12" i="41"/>
  <c r="F12" i="41" s="1"/>
  <c r="E14" i="41"/>
  <c r="F14" i="41" s="1"/>
  <c r="E16" i="41"/>
  <c r="F16" i="41" s="1"/>
  <c r="E18" i="41"/>
  <c r="F18" i="41" s="1"/>
  <c r="D19" i="41"/>
  <c r="E19" i="41" s="1"/>
  <c r="F19" i="41" s="1"/>
  <c r="D10" i="41"/>
  <c r="E10" i="41" s="1"/>
  <c r="F10" i="41" s="1"/>
  <c r="D11" i="41"/>
  <c r="E11" i="41" s="1"/>
  <c r="F11" i="41" s="1"/>
  <c r="D12" i="41"/>
  <c r="D13" i="41"/>
  <c r="E13" i="41" s="1"/>
  <c r="F13" i="41" s="1"/>
  <c r="D14" i="41"/>
  <c r="D15" i="41"/>
  <c r="E15" i="41" s="1"/>
  <c r="F15" i="41" s="1"/>
  <c r="D16" i="41"/>
  <c r="D17" i="41"/>
  <c r="E17" i="41" s="1"/>
  <c r="F17" i="41" s="1"/>
  <c r="D18" i="41"/>
  <c r="D9" i="41"/>
  <c r="E9" i="41" s="1"/>
  <c r="F9" i="41" s="1"/>
  <c r="I9" i="64" l="1"/>
  <c r="F9" i="64"/>
  <c r="E9" i="64"/>
  <c r="D9" i="64"/>
  <c r="H6" i="35" l="1"/>
  <c r="D86" i="35" l="1"/>
  <c r="E86" i="35" s="1"/>
  <c r="D9" i="60"/>
  <c r="D9" i="16"/>
  <c r="W6" i="13" l="1"/>
  <c r="B11" i="9" l="1"/>
  <c r="A10" i="9" l="1"/>
  <c r="B92" i="9" l="1"/>
  <c r="A92" i="9"/>
  <c r="A83" i="9"/>
  <c r="B87" i="9"/>
  <c r="A87" i="9"/>
  <c r="A73" i="9"/>
  <c r="C12" i="44" l="1"/>
  <c r="D35" i="10" l="1"/>
  <c r="E35" i="10"/>
  <c r="F35" i="10"/>
  <c r="D11" i="12" l="1"/>
  <c r="B38" i="9" l="1"/>
  <c r="A7" i="9" l="1"/>
  <c r="D9" i="37" l="1"/>
  <c r="D85" i="35" l="1"/>
  <c r="E85" i="35" s="1"/>
  <c r="D76" i="35" l="1"/>
  <c r="E76" i="35" s="1"/>
  <c r="D77" i="35"/>
  <c r="E77" i="35" s="1"/>
  <c r="D78" i="35"/>
  <c r="E78" i="35" s="1"/>
  <c r="D79" i="35"/>
  <c r="E79" i="35" s="1"/>
  <c r="D80" i="35"/>
  <c r="E80" i="35" s="1"/>
  <c r="D81" i="35"/>
  <c r="E81" i="35" s="1"/>
  <c r="D82" i="35"/>
  <c r="E82" i="35" s="1"/>
  <c r="D83" i="35"/>
  <c r="E83" i="35" s="1"/>
  <c r="D84" i="35"/>
  <c r="E84" i="35" s="1"/>
  <c r="D75" i="35"/>
  <c r="E75" i="35" s="1"/>
  <c r="D74" i="35"/>
  <c r="E74" i="35" s="1"/>
  <c r="F6" i="68" l="1"/>
  <c r="M6" i="67" l="1"/>
  <c r="G11" i="12" l="1"/>
  <c r="G12" i="12" s="1"/>
  <c r="G13" i="12" s="1"/>
  <c r="G14" i="12" s="1"/>
  <c r="G15" i="12" s="1"/>
  <c r="G16" i="12" s="1"/>
  <c r="G17" i="12" s="1"/>
  <c r="G18" i="12" s="1"/>
  <c r="G19" i="12" s="1"/>
  <c r="G20" i="12" s="1"/>
  <c r="F11" i="12"/>
  <c r="E11" i="12"/>
  <c r="B64" i="9"/>
  <c r="A64" i="9"/>
  <c r="B58" i="9"/>
  <c r="A58" i="9"/>
  <c r="B68" i="9"/>
  <c r="A40" i="9"/>
  <c r="A54" i="9"/>
  <c r="A68" i="9"/>
  <c r="B66" i="9"/>
  <c r="B10" i="9"/>
  <c r="B91" i="9"/>
  <c r="A91" i="9"/>
  <c r="B77" i="9"/>
  <c r="A77" i="9"/>
  <c r="B63" i="9"/>
  <c r="A63" i="9"/>
  <c r="B49" i="9"/>
  <c r="A49" i="9"/>
  <c r="B35" i="9"/>
  <c r="A35" i="9"/>
  <c r="B21" i="9"/>
  <c r="A21" i="9"/>
  <c r="B7" i="9"/>
  <c r="Q7" i="9"/>
  <c r="E53" i="10"/>
  <c r="D53" i="10"/>
  <c r="A65" i="9"/>
  <c r="B51" i="9"/>
  <c r="B65" i="9"/>
  <c r="B9" i="9"/>
  <c r="A44" i="9"/>
  <c r="A86" i="9"/>
  <c r="B54" i="9"/>
  <c r="B52" i="9"/>
  <c r="A24" i="9"/>
  <c r="A80" i="9"/>
  <c r="B83" i="9"/>
  <c r="B69" i="9"/>
  <c r="A69" i="9"/>
  <c r="B55" i="9"/>
  <c r="A55" i="9"/>
  <c r="B41" i="9"/>
  <c r="A41" i="9"/>
  <c r="B27" i="9"/>
  <c r="C11" i="37"/>
  <c r="B79" i="9"/>
  <c r="B37" i="9"/>
  <c r="A72" i="9"/>
  <c r="B72" i="9"/>
  <c r="A96" i="9"/>
  <c r="B12" i="9"/>
  <c r="A66" i="9"/>
  <c r="B71" i="9"/>
  <c r="A71" i="9"/>
  <c r="B57" i="9"/>
  <c r="A57" i="9"/>
  <c r="B43" i="9"/>
  <c r="A43" i="9"/>
  <c r="B29" i="9"/>
  <c r="A29" i="9"/>
  <c r="B44" i="9"/>
  <c r="B100" i="9"/>
  <c r="C10" i="64"/>
  <c r="A38" i="9"/>
  <c r="A31" i="9"/>
  <c r="A100" i="9"/>
  <c r="B86" i="9"/>
  <c r="H9" i="64"/>
  <c r="G9" i="64"/>
  <c r="C13" i="44"/>
  <c r="B96" i="9"/>
  <c r="B40" i="9"/>
  <c r="A52" i="9"/>
  <c r="A93" i="9"/>
  <c r="A94" i="9"/>
  <c r="B8" i="9"/>
  <c r="A9" i="9"/>
  <c r="A12" i="9"/>
  <c r="B22" i="9"/>
  <c r="A23" i="9"/>
  <c r="B23" i="9"/>
  <c r="B24" i="9"/>
  <c r="A26" i="9"/>
  <c r="B26" i="9"/>
  <c r="B31" i="9"/>
  <c r="A36" i="9"/>
  <c r="B36" i="9"/>
  <c r="A37" i="9"/>
  <c r="A45" i="9"/>
  <c r="B45" i="9"/>
  <c r="A50" i="9"/>
  <c r="B50" i="9"/>
  <c r="A51" i="9"/>
  <c r="B59" i="9"/>
  <c r="A78" i="9"/>
  <c r="B78" i="9"/>
  <c r="A79" i="9"/>
  <c r="B80" i="9"/>
  <c r="A82" i="9"/>
  <c r="B82" i="9"/>
  <c r="B93" i="9"/>
  <c r="B94" i="9"/>
  <c r="A101" i="9"/>
  <c r="B101" i="9"/>
  <c r="F9" i="16"/>
  <c r="E9" i="16"/>
  <c r="K9" i="41"/>
  <c r="J9" i="41"/>
  <c r="I9" i="41"/>
  <c r="I6" i="48"/>
  <c r="F6" i="16"/>
  <c r="J6" i="11"/>
  <c r="D10" i="11"/>
  <c r="E10" i="11" s="1"/>
  <c r="F6" i="24"/>
  <c r="C10" i="60"/>
  <c r="D10" i="60" s="1"/>
  <c r="E27" i="11"/>
  <c r="F27" i="11" s="1"/>
  <c r="D6" i="51"/>
  <c r="D11" i="44"/>
  <c r="E11" i="44" s="1"/>
  <c r="F11" i="44" s="1"/>
  <c r="G11" i="44" s="1"/>
  <c r="H11" i="44" s="1"/>
  <c r="H9" i="41"/>
  <c r="G9" i="41"/>
  <c r="I8" i="44"/>
  <c r="E9" i="52"/>
  <c r="G9" i="52" s="1"/>
  <c r="Q6" i="9"/>
  <c r="C10" i="16"/>
  <c r="F10" i="16" s="1"/>
  <c r="F6" i="66"/>
  <c r="I6" i="64"/>
  <c r="E9" i="65"/>
  <c r="D9" i="65"/>
  <c r="F9" i="65"/>
  <c r="C10" i="65"/>
  <c r="F6" i="65"/>
  <c r="D12" i="52"/>
  <c r="D15" i="52" s="1"/>
  <c r="B11" i="24"/>
  <c r="F9" i="24"/>
  <c r="E9" i="24"/>
  <c r="D9" i="24"/>
  <c r="C9" i="24"/>
  <c r="C12" i="12"/>
  <c r="D10" i="52"/>
  <c r="D11" i="52" s="1"/>
  <c r="E11" i="52" s="1"/>
  <c r="S5" i="52"/>
  <c r="U6" i="43"/>
  <c r="K6" i="37"/>
  <c r="K9" i="37"/>
  <c r="G26" i="11"/>
  <c r="E26" i="11"/>
  <c r="F26" i="11" s="1"/>
  <c r="G6" i="12"/>
  <c r="G9" i="60"/>
  <c r="F9" i="60"/>
  <c r="E9" i="60"/>
  <c r="G6" i="60"/>
  <c r="P6" i="18"/>
  <c r="F9" i="11"/>
  <c r="G9" i="11" s="1"/>
  <c r="H9" i="11" s="1"/>
  <c r="I9" i="11" s="1"/>
  <c r="J9" i="11" s="1"/>
  <c r="P4" i="9"/>
  <c r="I5" i="10"/>
  <c r="K6" i="41"/>
  <c r="D26" i="11"/>
  <c r="D9" i="11"/>
  <c r="E9" i="11" s="1"/>
  <c r="R6" i="40"/>
  <c r="F6" i="49"/>
  <c r="J9" i="37"/>
  <c r="I9" i="37"/>
  <c r="H9" i="37"/>
  <c r="G9" i="37"/>
  <c r="F9" i="37"/>
  <c r="E9" i="37"/>
  <c r="E12" i="52"/>
  <c r="N12" i="52" s="1"/>
  <c r="D13" i="52"/>
  <c r="L12" i="52"/>
  <c r="I12" i="52"/>
  <c r="M9" i="52"/>
  <c r="F9" i="52"/>
  <c r="K11" i="52"/>
  <c r="D14" i="52"/>
  <c r="E14" i="52" s="1"/>
  <c r="S14" i="52" s="1"/>
  <c r="E13" i="52"/>
  <c r="G13" i="52" s="1"/>
  <c r="B13" i="24"/>
  <c r="C11" i="24"/>
  <c r="E11" i="24"/>
  <c r="D11" i="24"/>
  <c r="F11" i="24"/>
  <c r="K14" i="52"/>
  <c r="I13" i="52"/>
  <c r="J13" i="52"/>
  <c r="L13" i="52"/>
  <c r="B30" i="9"/>
  <c r="D6" i="9"/>
  <c r="E36" i="10"/>
  <c r="F36" i="10"/>
  <c r="D36" i="10"/>
  <c r="A30" i="9"/>
  <c r="I6" i="9"/>
  <c r="G6" i="9"/>
  <c r="H6" i="9"/>
  <c r="E6" i="9"/>
  <c r="C11" i="64" l="1"/>
  <c r="E10" i="64"/>
  <c r="F10" i="64"/>
  <c r="G10" i="64"/>
  <c r="H10" i="64"/>
  <c r="I10" i="64"/>
  <c r="D10" i="64"/>
  <c r="C12" i="65"/>
  <c r="C13" i="65" s="1"/>
  <c r="F13" i="65" s="1"/>
  <c r="C11" i="65"/>
  <c r="D10" i="37"/>
  <c r="E10" i="37" s="1"/>
  <c r="D16" i="52"/>
  <c r="E15" i="52"/>
  <c r="H15" i="52" s="1"/>
  <c r="D18" i="52"/>
  <c r="N13" i="52"/>
  <c r="O13" i="52"/>
  <c r="T13" i="52"/>
  <c r="K13" i="52"/>
  <c r="R14" i="52"/>
  <c r="Q9" i="52"/>
  <c r="F13" i="52"/>
  <c r="M13" i="52"/>
  <c r="F8" i="9"/>
  <c r="H8" i="9"/>
  <c r="Q8" i="9"/>
  <c r="L8" i="9"/>
  <c r="O8" i="9"/>
  <c r="M15" i="52"/>
  <c r="T15" i="52"/>
  <c r="J15" i="52"/>
  <c r="I15" i="52"/>
  <c r="P15" i="52"/>
  <c r="H9" i="52"/>
  <c r="N9" i="52"/>
  <c r="L9" i="52"/>
  <c r="I9" i="52"/>
  <c r="F13" i="24"/>
  <c r="E13" i="24"/>
  <c r="D13" i="24"/>
  <c r="Q15" i="52"/>
  <c r="T9" i="52"/>
  <c r="F12" i="52"/>
  <c r="P12" i="52"/>
  <c r="G12" i="52"/>
  <c r="Q12" i="52"/>
  <c r="H12" i="52"/>
  <c r="M12" i="52"/>
  <c r="S11" i="52"/>
  <c r="R11" i="52"/>
  <c r="T11" i="52"/>
  <c r="C28" i="11"/>
  <c r="C29" i="11" s="1"/>
  <c r="E29" i="11" s="1"/>
  <c r="F29" i="11" s="1"/>
  <c r="B15" i="24"/>
  <c r="C13" i="24"/>
  <c r="P9" i="52"/>
  <c r="J9" i="52"/>
  <c r="J12" i="52"/>
  <c r="E10" i="52"/>
  <c r="F10" i="11"/>
  <c r="G10" i="11" s="1"/>
  <c r="H10" i="11" s="1"/>
  <c r="I10" i="11" s="1"/>
  <c r="J10" i="11" s="1"/>
  <c r="G8" i="9"/>
  <c r="C9" i="9"/>
  <c r="J9" i="9" s="1"/>
  <c r="F11" i="65"/>
  <c r="D11" i="65"/>
  <c r="E11" i="65"/>
  <c r="G10" i="60"/>
  <c r="E10" i="60"/>
  <c r="C11" i="60"/>
  <c r="F10" i="60"/>
  <c r="J10" i="37"/>
  <c r="G7" i="9"/>
  <c r="G27" i="11"/>
  <c r="D27" i="11"/>
  <c r="D11" i="11"/>
  <c r="E11" i="11" s="1"/>
  <c r="I10" i="37"/>
  <c r="K10" i="37"/>
  <c r="H10" i="37"/>
  <c r="F10" i="37"/>
  <c r="G10" i="37"/>
  <c r="E10" i="65"/>
  <c r="E13" i="65"/>
  <c r="F10" i="65"/>
  <c r="D10" i="65"/>
  <c r="H7" i="9"/>
  <c r="F7" i="9"/>
  <c r="E7" i="9"/>
  <c r="J11" i="37"/>
  <c r="H11" i="37"/>
  <c r="G11" i="37"/>
  <c r="G29" i="11"/>
  <c r="C11" i="16"/>
  <c r="E10" i="16"/>
  <c r="D10" i="16"/>
  <c r="F12" i="65"/>
  <c r="D12" i="12"/>
  <c r="E12" i="12"/>
  <c r="C13" i="12"/>
  <c r="F12" i="12"/>
  <c r="G20" i="9"/>
  <c r="E20" i="9"/>
  <c r="D20" i="9"/>
  <c r="Q20" i="9"/>
  <c r="H20" i="9"/>
  <c r="I20" i="9"/>
  <c r="D12" i="11"/>
  <c r="E12" i="11" s="1"/>
  <c r="F11" i="11"/>
  <c r="G11" i="11" s="1"/>
  <c r="H11" i="11" s="1"/>
  <c r="I11" i="11" s="1"/>
  <c r="J11" i="11" s="1"/>
  <c r="C12" i="37"/>
  <c r="I11" i="37"/>
  <c r="F11" i="37"/>
  <c r="K11" i="37"/>
  <c r="D11" i="37"/>
  <c r="E11" i="37" s="1"/>
  <c r="C12" i="64"/>
  <c r="H12" i="44"/>
  <c r="H13" i="44" s="1"/>
  <c r="H14" i="44" s="1"/>
  <c r="H15" i="44" s="1"/>
  <c r="H16" i="44" s="1"/>
  <c r="H17" i="44" s="1"/>
  <c r="I11" i="44"/>
  <c r="I12" i="44" s="1"/>
  <c r="I13" i="44" s="1"/>
  <c r="I14" i="44" s="1"/>
  <c r="I15" i="44" s="1"/>
  <c r="I16" i="44" s="1"/>
  <c r="I17" i="44" s="1"/>
  <c r="D13" i="44"/>
  <c r="E13" i="44" s="1"/>
  <c r="F13" i="44" s="1"/>
  <c r="G13" i="44" s="1"/>
  <c r="C14" i="44"/>
  <c r="D12" i="44"/>
  <c r="E12" i="44" s="1"/>
  <c r="F12" i="44" s="1"/>
  <c r="G12" i="44" s="1"/>
  <c r="Q22" i="9"/>
  <c r="G22" i="9"/>
  <c r="L22" i="9"/>
  <c r="O22" i="9"/>
  <c r="H22" i="9"/>
  <c r="F22" i="9"/>
  <c r="C30" i="11" l="1"/>
  <c r="E30" i="11" s="1"/>
  <c r="F30" i="11" s="1"/>
  <c r="D12" i="64"/>
  <c r="E12" i="64"/>
  <c r="F12" i="64"/>
  <c r="G12" i="64"/>
  <c r="H12" i="64"/>
  <c r="I12" i="64"/>
  <c r="D11" i="64"/>
  <c r="E11" i="64"/>
  <c r="F11" i="64"/>
  <c r="G11" i="64"/>
  <c r="H11" i="64"/>
  <c r="I11" i="64"/>
  <c r="C14" i="65"/>
  <c r="C15" i="65" s="1"/>
  <c r="C16" i="65" s="1"/>
  <c r="D12" i="65"/>
  <c r="E12" i="65"/>
  <c r="D13" i="65"/>
  <c r="G28" i="11"/>
  <c r="E18" i="52"/>
  <c r="D19" i="52"/>
  <c r="D21" i="52"/>
  <c r="G15" i="52"/>
  <c r="F15" i="52"/>
  <c r="N15" i="52"/>
  <c r="L15" i="52"/>
  <c r="E16" i="52"/>
  <c r="D17" i="52"/>
  <c r="E17" i="52" s="1"/>
  <c r="D29" i="11"/>
  <c r="E28" i="11"/>
  <c r="F28" i="11" s="1"/>
  <c r="D28" i="11"/>
  <c r="J23" i="9"/>
  <c r="D9" i="9"/>
  <c r="C10" i="9"/>
  <c r="C16" i="9" s="1"/>
  <c r="Q9" i="9"/>
  <c r="D23" i="9"/>
  <c r="E15" i="24"/>
  <c r="D15" i="24"/>
  <c r="B17" i="24"/>
  <c r="C15" i="24"/>
  <c r="F15" i="24"/>
  <c r="J10" i="52"/>
  <c r="O10" i="52"/>
  <c r="I10" i="52"/>
  <c r="G10" i="52"/>
  <c r="F10" i="52"/>
  <c r="L10" i="52"/>
  <c r="M10" i="52"/>
  <c r="N10" i="52"/>
  <c r="K10" i="52"/>
  <c r="Q23" i="9"/>
  <c r="E9" i="9"/>
  <c r="E23" i="9"/>
  <c r="G11" i="60"/>
  <c r="D11" i="60"/>
  <c r="C12" i="60"/>
  <c r="E11" i="60"/>
  <c r="F11" i="60"/>
  <c r="D14" i="65"/>
  <c r="F14" i="65"/>
  <c r="C31" i="11"/>
  <c r="D30" i="11"/>
  <c r="F11" i="16"/>
  <c r="E11" i="16"/>
  <c r="C12" i="16"/>
  <c r="D11" i="16"/>
  <c r="C14" i="12"/>
  <c r="F13" i="12"/>
  <c r="E13" i="12"/>
  <c r="D13" i="12"/>
  <c r="D34" i="9"/>
  <c r="E34" i="9"/>
  <c r="H34" i="9"/>
  <c r="I34" i="9"/>
  <c r="G34" i="9"/>
  <c r="C48" i="9"/>
  <c r="C49" i="9" s="1"/>
  <c r="Q34" i="9"/>
  <c r="C36" i="9"/>
  <c r="Q21" i="9"/>
  <c r="F21" i="9"/>
  <c r="H21" i="9"/>
  <c r="E21" i="9"/>
  <c r="G21" i="9"/>
  <c r="F12" i="11"/>
  <c r="G12" i="11" s="1"/>
  <c r="H12" i="11" s="1"/>
  <c r="I12" i="11" s="1"/>
  <c r="J12" i="11" s="1"/>
  <c r="H12" i="37"/>
  <c r="C13" i="37"/>
  <c r="I12" i="37"/>
  <c r="D12" i="37"/>
  <c r="E12" i="37" s="1"/>
  <c r="K12" i="37"/>
  <c r="G12" i="37"/>
  <c r="F12" i="37"/>
  <c r="J12" i="37"/>
  <c r="C13" i="64"/>
  <c r="D14" i="44"/>
  <c r="E14" i="44" s="1"/>
  <c r="F14" i="44" s="1"/>
  <c r="G14" i="44" s="1"/>
  <c r="C15" i="44"/>
  <c r="C12" i="9" l="1"/>
  <c r="C17" i="9" s="1"/>
  <c r="C18" i="9" s="1"/>
  <c r="F24" i="9"/>
  <c r="D24" i="9"/>
  <c r="G30" i="11"/>
  <c r="D13" i="64"/>
  <c r="E13" i="64"/>
  <c r="F13" i="64"/>
  <c r="G13" i="64"/>
  <c r="H13" i="64"/>
  <c r="I13" i="64"/>
  <c r="E14" i="65"/>
  <c r="D20" i="52"/>
  <c r="E20" i="52" s="1"/>
  <c r="E19" i="52"/>
  <c r="L18" i="52"/>
  <c r="M18" i="52"/>
  <c r="Q18" i="52"/>
  <c r="F18" i="52"/>
  <c r="H18" i="52"/>
  <c r="I18" i="52"/>
  <c r="G18" i="52"/>
  <c r="J18" i="52"/>
  <c r="N18" i="52"/>
  <c r="P18" i="52"/>
  <c r="E24" i="9"/>
  <c r="K17" i="52"/>
  <c r="S17" i="52"/>
  <c r="T17" i="52"/>
  <c r="R17" i="52"/>
  <c r="L16" i="52"/>
  <c r="G16" i="52"/>
  <c r="M16" i="52"/>
  <c r="K16" i="52"/>
  <c r="I16" i="52"/>
  <c r="J16" i="52"/>
  <c r="O16" i="52"/>
  <c r="F16" i="52"/>
  <c r="N16" i="52"/>
  <c r="E21" i="52"/>
  <c r="D22" i="52"/>
  <c r="D24" i="52"/>
  <c r="O24" i="9"/>
  <c r="D10" i="9"/>
  <c r="E10" i="9"/>
  <c r="F10" i="9"/>
  <c r="Q25" i="9"/>
  <c r="K25" i="9"/>
  <c r="M25" i="9"/>
  <c r="Q24" i="9"/>
  <c r="Q10" i="9"/>
  <c r="O10" i="9"/>
  <c r="E17" i="24"/>
  <c r="C17" i="24"/>
  <c r="D17" i="24"/>
  <c r="F17" i="24"/>
  <c r="F16" i="65"/>
  <c r="E16" i="65"/>
  <c r="D16" i="65"/>
  <c r="G12" i="60"/>
  <c r="C13" i="60"/>
  <c r="D12" i="60"/>
  <c r="F12" i="60"/>
  <c r="E12" i="60"/>
  <c r="E15" i="65"/>
  <c r="D15" i="65"/>
  <c r="F15" i="65"/>
  <c r="G31" i="11"/>
  <c r="E31" i="11"/>
  <c r="F31" i="11" s="1"/>
  <c r="D31" i="11"/>
  <c r="C32" i="11"/>
  <c r="F12" i="16"/>
  <c r="E12" i="16"/>
  <c r="D12" i="16"/>
  <c r="C13" i="16"/>
  <c r="C15" i="12"/>
  <c r="F14" i="12"/>
  <c r="E14" i="12"/>
  <c r="D14" i="12"/>
  <c r="G35" i="9"/>
  <c r="Q35" i="9"/>
  <c r="E35" i="9"/>
  <c r="F35" i="9"/>
  <c r="H35" i="9"/>
  <c r="C62" i="9"/>
  <c r="C63" i="9" s="1"/>
  <c r="E48" i="9"/>
  <c r="D48" i="9"/>
  <c r="Q48" i="9"/>
  <c r="G48" i="9"/>
  <c r="I48" i="9"/>
  <c r="H48" i="9"/>
  <c r="C50" i="9"/>
  <c r="C37" i="9"/>
  <c r="C38" i="9" s="1"/>
  <c r="C39" i="9" s="1"/>
  <c r="H36" i="9"/>
  <c r="Q36" i="9"/>
  <c r="F36" i="9"/>
  <c r="G36" i="9"/>
  <c r="O36" i="9"/>
  <c r="L36" i="9"/>
  <c r="D13" i="11"/>
  <c r="E13" i="11" s="1"/>
  <c r="F13" i="11"/>
  <c r="G13" i="11" s="1"/>
  <c r="H13" i="11" s="1"/>
  <c r="I13" i="11" s="1"/>
  <c r="J13" i="11" s="1"/>
  <c r="C14" i="37"/>
  <c r="F13" i="37"/>
  <c r="D13" i="37"/>
  <c r="E13" i="37" s="1"/>
  <c r="H13" i="37"/>
  <c r="I13" i="37"/>
  <c r="K13" i="37"/>
  <c r="J13" i="37"/>
  <c r="G13" i="37"/>
  <c r="C14" i="64"/>
  <c r="D15" i="44"/>
  <c r="E15" i="44" s="1"/>
  <c r="F15" i="44" s="1"/>
  <c r="G15" i="44" s="1"/>
  <c r="C16" i="44"/>
  <c r="C17" i="44" s="1"/>
  <c r="D17" i="44" s="1"/>
  <c r="E17" i="44" s="1"/>
  <c r="F17" i="44" s="1"/>
  <c r="G17" i="44" s="1"/>
  <c r="Q12" i="9" l="1"/>
  <c r="D14" i="64"/>
  <c r="E14" i="64"/>
  <c r="F14" i="64"/>
  <c r="G14" i="64"/>
  <c r="H14" i="64"/>
  <c r="I14" i="64"/>
  <c r="G12" i="9"/>
  <c r="H12" i="9"/>
  <c r="D23" i="52"/>
  <c r="E23" i="52" s="1"/>
  <c r="E22" i="52"/>
  <c r="G19" i="52"/>
  <c r="F19" i="52"/>
  <c r="T19" i="52"/>
  <c r="N19" i="52"/>
  <c r="O19" i="52"/>
  <c r="I19" i="52"/>
  <c r="L19" i="52"/>
  <c r="K19" i="52"/>
  <c r="M19" i="52"/>
  <c r="J19" i="52"/>
  <c r="D25" i="52"/>
  <c r="E24" i="52"/>
  <c r="D27" i="52"/>
  <c r="C26" i="9"/>
  <c r="C40" i="9" s="1"/>
  <c r="C54" i="9" s="1"/>
  <c r="L12" i="9"/>
  <c r="T21" i="52"/>
  <c r="G21" i="52"/>
  <c r="J21" i="52"/>
  <c r="L21" i="52"/>
  <c r="N21" i="52"/>
  <c r="P21" i="52"/>
  <c r="F21" i="52"/>
  <c r="M21" i="52"/>
  <c r="Q21" i="52"/>
  <c r="H21" i="52"/>
  <c r="I21" i="52"/>
  <c r="K20" i="52"/>
  <c r="S20" i="52"/>
  <c r="R20" i="52"/>
  <c r="L26" i="9"/>
  <c r="Q11" i="9"/>
  <c r="K11" i="9"/>
  <c r="M11" i="9"/>
  <c r="E13" i="60"/>
  <c r="G13" i="60"/>
  <c r="F13" i="60"/>
  <c r="C14" i="60"/>
  <c r="D13" i="60"/>
  <c r="E32" i="11"/>
  <c r="F32" i="11" s="1"/>
  <c r="G32" i="11"/>
  <c r="D32" i="11"/>
  <c r="C33" i="11"/>
  <c r="E13" i="16"/>
  <c r="D13" i="16"/>
  <c r="F13" i="16"/>
  <c r="C14" i="16"/>
  <c r="C16" i="12"/>
  <c r="F15" i="12"/>
  <c r="E15" i="12"/>
  <c r="D15" i="12"/>
  <c r="Q37" i="9"/>
  <c r="D37" i="9"/>
  <c r="E37" i="9"/>
  <c r="J37" i="9"/>
  <c r="L50" i="9"/>
  <c r="G50" i="9"/>
  <c r="F50" i="9"/>
  <c r="Q50" i="9"/>
  <c r="O50" i="9"/>
  <c r="H50" i="9"/>
  <c r="C51" i="9"/>
  <c r="C52" i="9" s="1"/>
  <c r="C53" i="9" s="1"/>
  <c r="D62" i="9"/>
  <c r="C64" i="9"/>
  <c r="E62" i="9"/>
  <c r="Q62" i="9"/>
  <c r="C76" i="9"/>
  <c r="C77" i="9" s="1"/>
  <c r="I62" i="9"/>
  <c r="G62" i="9"/>
  <c r="H62" i="9"/>
  <c r="Q49" i="9"/>
  <c r="G49" i="9"/>
  <c r="H49" i="9"/>
  <c r="F49" i="9"/>
  <c r="E49" i="9"/>
  <c r="F14" i="11"/>
  <c r="G14" i="11" s="1"/>
  <c r="H14" i="11" s="1"/>
  <c r="I14" i="11" s="1"/>
  <c r="J14" i="11" s="1"/>
  <c r="D14" i="11"/>
  <c r="E14" i="11" s="1"/>
  <c r="C15" i="37"/>
  <c r="F14" i="37"/>
  <c r="H14" i="37"/>
  <c r="I14" i="37"/>
  <c r="D14" i="37"/>
  <c r="E14" i="37" s="1"/>
  <c r="G14" i="37"/>
  <c r="K14" i="37"/>
  <c r="J14" i="37"/>
  <c r="C15" i="64"/>
  <c r="D16" i="44"/>
  <c r="E16" i="44" s="1"/>
  <c r="F16" i="44" s="1"/>
  <c r="G16" i="44" s="1"/>
  <c r="L40" i="9"/>
  <c r="C16" i="64" l="1"/>
  <c r="D15" i="64"/>
  <c r="E15" i="64"/>
  <c r="F15" i="64"/>
  <c r="G15" i="64"/>
  <c r="H15" i="64"/>
  <c r="I15" i="64"/>
  <c r="G40" i="9"/>
  <c r="H40" i="9"/>
  <c r="Q40" i="9"/>
  <c r="Q26" i="9"/>
  <c r="G26" i="9"/>
  <c r="N24" i="52"/>
  <c r="I24" i="52"/>
  <c r="J24" i="52"/>
  <c r="F24" i="52"/>
  <c r="Q24" i="52"/>
  <c r="M24" i="52"/>
  <c r="P24" i="52"/>
  <c r="G24" i="52"/>
  <c r="H24" i="52"/>
  <c r="L24" i="52"/>
  <c r="L22" i="52"/>
  <c r="J22" i="52"/>
  <c r="N22" i="52"/>
  <c r="K22" i="52"/>
  <c r="I22" i="52"/>
  <c r="F22" i="52"/>
  <c r="M22" i="52"/>
  <c r="O22" i="52"/>
  <c r="G22" i="52"/>
  <c r="H26" i="9"/>
  <c r="D26" i="52"/>
  <c r="E26" i="52" s="1"/>
  <c r="E25" i="52"/>
  <c r="K23" i="52"/>
  <c r="T23" i="52"/>
  <c r="R23" i="52"/>
  <c r="S23" i="52"/>
  <c r="D28" i="52"/>
  <c r="E27" i="52"/>
  <c r="D30" i="52"/>
  <c r="Q53" i="9"/>
  <c r="K53" i="9"/>
  <c r="M53" i="9"/>
  <c r="Q39" i="9"/>
  <c r="K39" i="9"/>
  <c r="M39" i="9"/>
  <c r="D14" i="60"/>
  <c r="C15" i="60"/>
  <c r="G14" i="60"/>
  <c r="F14" i="60"/>
  <c r="E14" i="60"/>
  <c r="G33" i="11"/>
  <c r="E33" i="11"/>
  <c r="F33" i="11" s="1"/>
  <c r="D33" i="11"/>
  <c r="C34" i="11"/>
  <c r="E14" i="16"/>
  <c r="C15" i="16"/>
  <c r="F14" i="16"/>
  <c r="D14" i="16"/>
  <c r="C17" i="12"/>
  <c r="F16" i="12"/>
  <c r="E16" i="12"/>
  <c r="D16" i="12"/>
  <c r="F38" i="9"/>
  <c r="D38" i="9"/>
  <c r="Q38" i="9"/>
  <c r="O38" i="9"/>
  <c r="E38" i="9"/>
  <c r="Q63" i="9"/>
  <c r="E63" i="9"/>
  <c r="F63" i="9"/>
  <c r="G63" i="9"/>
  <c r="H63" i="9"/>
  <c r="F64" i="9"/>
  <c r="H64" i="9"/>
  <c r="O64" i="9"/>
  <c r="L64" i="9"/>
  <c r="C65" i="9"/>
  <c r="C66" i="9" s="1"/>
  <c r="C67" i="9" s="1"/>
  <c r="G64" i="9"/>
  <c r="Q64" i="9"/>
  <c r="J51" i="9"/>
  <c r="Q51" i="9"/>
  <c r="D51" i="9"/>
  <c r="E51" i="9"/>
  <c r="C90" i="9"/>
  <c r="C91" i="9" s="1"/>
  <c r="E76" i="9"/>
  <c r="G76" i="9"/>
  <c r="H76" i="9"/>
  <c r="D76" i="9"/>
  <c r="I76" i="9"/>
  <c r="C78" i="9"/>
  <c r="Q76" i="9"/>
  <c r="D15" i="11"/>
  <c r="E15" i="11" s="1"/>
  <c r="F15" i="11"/>
  <c r="G15" i="11" s="1"/>
  <c r="H15" i="11" s="1"/>
  <c r="I15" i="11" s="1"/>
  <c r="J15" i="11" s="1"/>
  <c r="H15" i="37"/>
  <c r="K15" i="37"/>
  <c r="C16" i="37"/>
  <c r="J15" i="37"/>
  <c r="F15" i="37"/>
  <c r="D15" i="37"/>
  <c r="E15" i="37" s="1"/>
  <c r="G15" i="37"/>
  <c r="I15" i="37"/>
  <c r="C68" i="9"/>
  <c r="Q54" i="9"/>
  <c r="L54" i="9"/>
  <c r="H54" i="9"/>
  <c r="G54" i="9"/>
  <c r="E15" i="16" l="1"/>
  <c r="C16" i="16"/>
  <c r="C17" i="64"/>
  <c r="D16" i="64"/>
  <c r="E16" i="64"/>
  <c r="F16" i="64"/>
  <c r="G16" i="64"/>
  <c r="H16" i="64"/>
  <c r="I16" i="64"/>
  <c r="G17" i="9"/>
  <c r="D29" i="52"/>
  <c r="E29" i="52" s="1"/>
  <c r="E28" i="52"/>
  <c r="J25" i="52"/>
  <c r="N25" i="52"/>
  <c r="G25" i="52"/>
  <c r="O25" i="52"/>
  <c r="T25" i="52"/>
  <c r="I25" i="52"/>
  <c r="F25" i="52"/>
  <c r="K25" i="52"/>
  <c r="L25" i="52"/>
  <c r="M25" i="52"/>
  <c r="G27" i="52"/>
  <c r="I27" i="52"/>
  <c r="J27" i="52"/>
  <c r="N27" i="52"/>
  <c r="M27" i="52"/>
  <c r="H27" i="52"/>
  <c r="L27" i="52"/>
  <c r="T27" i="52"/>
  <c r="Q27" i="52"/>
  <c r="P27" i="52"/>
  <c r="F27" i="52"/>
  <c r="D33" i="52"/>
  <c r="D31" i="52"/>
  <c r="E30" i="52"/>
  <c r="S26" i="52"/>
  <c r="K26" i="52"/>
  <c r="R26" i="52"/>
  <c r="Q67" i="9"/>
  <c r="K67" i="9"/>
  <c r="M67" i="9"/>
  <c r="Q16" i="9"/>
  <c r="D15" i="60"/>
  <c r="G15" i="60"/>
  <c r="F15" i="60"/>
  <c r="E15" i="60"/>
  <c r="C16" i="60"/>
  <c r="C35" i="11"/>
  <c r="G34" i="11"/>
  <c r="D34" i="11"/>
  <c r="E34" i="11"/>
  <c r="F34" i="11" s="1"/>
  <c r="D15" i="16"/>
  <c r="F15" i="16"/>
  <c r="C18" i="12"/>
  <c r="E17" i="12"/>
  <c r="D17" i="12"/>
  <c r="F17" i="12"/>
  <c r="C92" i="9"/>
  <c r="Q90" i="9"/>
  <c r="I90" i="9"/>
  <c r="D90" i="9"/>
  <c r="H90" i="9"/>
  <c r="G90" i="9"/>
  <c r="E90" i="9"/>
  <c r="Q52" i="9"/>
  <c r="O52" i="9"/>
  <c r="E52" i="9"/>
  <c r="F52" i="9"/>
  <c r="D52" i="9"/>
  <c r="Q78" i="9"/>
  <c r="C79" i="9"/>
  <c r="C80" i="9" s="1"/>
  <c r="C81" i="9" s="1"/>
  <c r="O78" i="9"/>
  <c r="F78" i="9"/>
  <c r="H78" i="9"/>
  <c r="G78" i="9"/>
  <c r="L78" i="9"/>
  <c r="E65" i="9"/>
  <c r="J65" i="9"/>
  <c r="Q65" i="9"/>
  <c r="D65" i="9"/>
  <c r="E77" i="9"/>
  <c r="H77" i="9"/>
  <c r="F77" i="9"/>
  <c r="G77" i="9"/>
  <c r="Q77" i="9"/>
  <c r="D16" i="11"/>
  <c r="E16" i="11" s="1"/>
  <c r="F16" i="11"/>
  <c r="G16" i="11" s="1"/>
  <c r="H16" i="11" s="1"/>
  <c r="I16" i="11" s="1"/>
  <c r="J16" i="11" s="1"/>
  <c r="F16" i="37"/>
  <c r="K16" i="37"/>
  <c r="H16" i="37"/>
  <c r="D16" i="37"/>
  <c r="E16" i="37" s="1"/>
  <c r="J16" i="37"/>
  <c r="I16" i="37"/>
  <c r="G16" i="37"/>
  <c r="G68" i="9"/>
  <c r="C82" i="9"/>
  <c r="H68" i="9"/>
  <c r="Q68" i="9"/>
  <c r="L68" i="9"/>
  <c r="E16" i="16" l="1"/>
  <c r="F16" i="16"/>
  <c r="D16" i="16"/>
  <c r="Q17" i="9"/>
  <c r="F17" i="9"/>
  <c r="H16" i="9"/>
  <c r="C19" i="9"/>
  <c r="Q19" i="9" s="1"/>
  <c r="L16" i="9"/>
  <c r="E16" i="9"/>
  <c r="D17" i="64"/>
  <c r="E17" i="64"/>
  <c r="F17" i="64"/>
  <c r="G17" i="64"/>
  <c r="H17" i="64"/>
  <c r="I17" i="64"/>
  <c r="H17" i="9"/>
  <c r="Q18" i="9"/>
  <c r="F16" i="9"/>
  <c r="N16" i="9"/>
  <c r="G16" i="9"/>
  <c r="M30" i="52"/>
  <c r="L30" i="52"/>
  <c r="N30" i="52"/>
  <c r="H30" i="52"/>
  <c r="I30" i="52"/>
  <c r="Q30" i="52"/>
  <c r="P30" i="52"/>
  <c r="G30" i="52"/>
  <c r="F30" i="52"/>
  <c r="J30" i="52"/>
  <c r="E31" i="52"/>
  <c r="D32" i="52"/>
  <c r="E32" i="52" s="1"/>
  <c r="N28" i="52"/>
  <c r="L28" i="52"/>
  <c r="M28" i="52"/>
  <c r="J28" i="52"/>
  <c r="I28" i="52"/>
  <c r="K28" i="52"/>
  <c r="F28" i="52"/>
  <c r="G28" i="52"/>
  <c r="O28" i="52"/>
  <c r="D36" i="52"/>
  <c r="D34" i="52"/>
  <c r="E33" i="52"/>
  <c r="T29" i="52"/>
  <c r="S29" i="52"/>
  <c r="R29" i="52"/>
  <c r="K29" i="52"/>
  <c r="Q81" i="9"/>
  <c r="K81" i="9"/>
  <c r="M81" i="9"/>
  <c r="A90" i="9"/>
  <c r="G16" i="60"/>
  <c r="E16" i="60"/>
  <c r="D16" i="60"/>
  <c r="F16" i="60"/>
  <c r="B90" i="9"/>
  <c r="C36" i="11"/>
  <c r="E35" i="11"/>
  <c r="F35" i="11" s="1"/>
  <c r="G35" i="11"/>
  <c r="D35" i="11"/>
  <c r="C19" i="12"/>
  <c r="F18" i="12"/>
  <c r="E18" i="12"/>
  <c r="D18" i="12"/>
  <c r="Q79" i="9"/>
  <c r="E79" i="9"/>
  <c r="D79" i="9"/>
  <c r="J79" i="9"/>
  <c r="D66" i="9"/>
  <c r="Q66" i="9"/>
  <c r="O66" i="9"/>
  <c r="E66" i="9"/>
  <c r="F66" i="9"/>
  <c r="F91" i="9"/>
  <c r="E91" i="9"/>
  <c r="H91" i="9"/>
  <c r="Q91" i="9"/>
  <c r="G91" i="9"/>
  <c r="L92" i="9"/>
  <c r="Q92" i="9"/>
  <c r="F92" i="9"/>
  <c r="C93" i="9"/>
  <c r="C94" i="9" s="1"/>
  <c r="C95" i="9" s="1"/>
  <c r="H92" i="9"/>
  <c r="G92" i="9"/>
  <c r="O92" i="9"/>
  <c r="D17" i="11"/>
  <c r="E17" i="11" s="1"/>
  <c r="F17" i="11"/>
  <c r="G17" i="11" s="1"/>
  <c r="H17" i="11" s="1"/>
  <c r="I17" i="11" s="1"/>
  <c r="J17" i="11" s="1"/>
  <c r="Q82" i="9"/>
  <c r="L82" i="9"/>
  <c r="H82" i="9"/>
  <c r="C96" i="9"/>
  <c r="G82" i="9"/>
  <c r="G18" i="9"/>
  <c r="A18" i="9"/>
  <c r="H18" i="9"/>
  <c r="I19" i="9" l="1"/>
  <c r="D19" i="9"/>
  <c r="E19" i="9"/>
  <c r="B18" i="9"/>
  <c r="G33" i="52"/>
  <c r="J33" i="52"/>
  <c r="T33" i="52"/>
  <c r="L33" i="52"/>
  <c r="M33" i="52"/>
  <c r="I33" i="52"/>
  <c r="P33" i="52"/>
  <c r="N33" i="52"/>
  <c r="Q33" i="52"/>
  <c r="F33" i="52"/>
  <c r="H33" i="52"/>
  <c r="K32" i="52"/>
  <c r="R32" i="52"/>
  <c r="S32" i="52"/>
  <c r="D35" i="52"/>
  <c r="E35" i="52" s="1"/>
  <c r="E34" i="52"/>
  <c r="L31" i="52"/>
  <c r="F31" i="52"/>
  <c r="N31" i="52"/>
  <c r="T31" i="52"/>
  <c r="M31" i="52"/>
  <c r="K31" i="52"/>
  <c r="G31" i="52"/>
  <c r="I31" i="52"/>
  <c r="O31" i="52"/>
  <c r="J31" i="52"/>
  <c r="D37" i="52"/>
  <c r="E36" i="52"/>
  <c r="D39" i="52"/>
  <c r="Q95" i="9"/>
  <c r="K95" i="9"/>
  <c r="M95" i="9"/>
  <c r="D36" i="11"/>
  <c r="G36" i="11"/>
  <c r="E36" i="11"/>
  <c r="F36" i="11" s="1"/>
  <c r="C20" i="12"/>
  <c r="F19" i="12"/>
  <c r="E19" i="12"/>
  <c r="D19" i="12"/>
  <c r="J93" i="9"/>
  <c r="E93" i="9"/>
  <c r="D93" i="9"/>
  <c r="Q93" i="9"/>
  <c r="O80" i="9"/>
  <c r="Q80" i="9"/>
  <c r="F80" i="9"/>
  <c r="E80" i="9"/>
  <c r="D80" i="9"/>
  <c r="D18" i="11"/>
  <c r="E18" i="11" s="1"/>
  <c r="F18" i="11"/>
  <c r="G18" i="11" s="1"/>
  <c r="H18" i="11" s="1"/>
  <c r="I18" i="11" s="1"/>
  <c r="J18" i="11" s="1"/>
  <c r="H96" i="9"/>
  <c r="L96" i="9"/>
  <c r="G96" i="9"/>
  <c r="Q96" i="9"/>
  <c r="H36" i="52" l="1"/>
  <c r="G36" i="52"/>
  <c r="Q36" i="52"/>
  <c r="M36" i="52"/>
  <c r="I36" i="52"/>
  <c r="N36" i="52"/>
  <c r="P36" i="52"/>
  <c r="J36" i="52"/>
  <c r="F36" i="52"/>
  <c r="L36" i="52"/>
  <c r="M34" i="52"/>
  <c r="G34" i="52"/>
  <c r="O34" i="52"/>
  <c r="K34" i="52"/>
  <c r="I34" i="52"/>
  <c r="F34" i="52"/>
  <c r="N34" i="52"/>
  <c r="J34" i="52"/>
  <c r="L34" i="52"/>
  <c r="E37" i="52"/>
  <c r="D38" i="52"/>
  <c r="E38" i="52" s="1"/>
  <c r="T35" i="52"/>
  <c r="S35" i="52"/>
  <c r="K35" i="52"/>
  <c r="R35" i="52"/>
  <c r="D42" i="52"/>
  <c r="E39" i="52"/>
  <c r="D40" i="52"/>
  <c r="F20" i="12"/>
  <c r="E20" i="12"/>
  <c r="D20" i="12"/>
  <c r="F94" i="9"/>
  <c r="E94" i="9"/>
  <c r="D94" i="9"/>
  <c r="O94" i="9"/>
  <c r="Q94" i="9"/>
  <c r="F19" i="11"/>
  <c r="G19" i="11" s="1"/>
  <c r="H19" i="11" s="1"/>
  <c r="I19" i="11" s="1"/>
  <c r="J19" i="11" s="1"/>
  <c r="D19" i="11"/>
  <c r="E19" i="11" s="1"/>
  <c r="D41" i="52" l="1"/>
  <c r="E41" i="52" s="1"/>
  <c r="E40" i="52"/>
  <c r="L37" i="52"/>
  <c r="K37" i="52"/>
  <c r="J37" i="52"/>
  <c r="G37" i="52"/>
  <c r="M37" i="52"/>
  <c r="N37" i="52"/>
  <c r="I37" i="52"/>
  <c r="O37" i="52"/>
  <c r="F37" i="52"/>
  <c r="Q39" i="52"/>
  <c r="I39" i="52"/>
  <c r="L39" i="52"/>
  <c r="F39" i="52"/>
  <c r="N39" i="52"/>
  <c r="M39" i="52"/>
  <c r="G39" i="52"/>
  <c r="P39" i="52"/>
  <c r="J39" i="52"/>
  <c r="H39" i="52"/>
  <c r="D45" i="52"/>
  <c r="E42" i="52"/>
  <c r="D43" i="52"/>
  <c r="S38" i="52"/>
  <c r="K38" i="52"/>
  <c r="R38" i="52"/>
  <c r="E43" i="52" l="1"/>
  <c r="D44" i="52"/>
  <c r="E44" i="52" s="1"/>
  <c r="Q42" i="52"/>
  <c r="F42" i="52"/>
  <c r="M42" i="52"/>
  <c r="I42" i="52"/>
  <c r="J42" i="52"/>
  <c r="H42" i="52"/>
  <c r="L42" i="52"/>
  <c r="N42" i="52"/>
  <c r="P42" i="52"/>
  <c r="G42" i="52"/>
  <c r="D48" i="52"/>
  <c r="D46" i="52"/>
  <c r="E45" i="52"/>
  <c r="M40" i="52"/>
  <c r="F40" i="52"/>
  <c r="L40" i="52"/>
  <c r="J40" i="52"/>
  <c r="N40" i="52"/>
  <c r="K40" i="52"/>
  <c r="G40" i="52"/>
  <c r="I40" i="52"/>
  <c r="O40" i="52"/>
  <c r="R41" i="52"/>
  <c r="S41" i="52"/>
  <c r="K41" i="52"/>
  <c r="I45" i="52" l="1"/>
  <c r="G45" i="52"/>
  <c r="M45" i="52"/>
  <c r="Q45" i="52"/>
  <c r="J45" i="52"/>
  <c r="P45" i="52"/>
  <c r="L45" i="52"/>
  <c r="N45" i="52"/>
  <c r="F45" i="52"/>
  <c r="H45" i="52"/>
  <c r="D47" i="52"/>
  <c r="E47" i="52" s="1"/>
  <c r="E46" i="52"/>
  <c r="S44" i="52"/>
  <c r="R44" i="52"/>
  <c r="K44" i="52"/>
  <c r="D49" i="52"/>
  <c r="D51" i="52"/>
  <c r="E48" i="52"/>
  <c r="K43" i="52"/>
  <c r="N43" i="52"/>
  <c r="O43" i="52"/>
  <c r="I43" i="52"/>
  <c r="G43" i="52"/>
  <c r="J43" i="52"/>
  <c r="F43" i="52"/>
  <c r="L43" i="52"/>
  <c r="M43" i="52"/>
  <c r="D50" i="52" l="1"/>
  <c r="E50" i="52" s="1"/>
  <c r="E49" i="52"/>
  <c r="M46" i="52"/>
  <c r="R46" i="52"/>
  <c r="O46" i="52"/>
  <c r="F46" i="52"/>
  <c r="G46" i="52"/>
  <c r="P46" i="52"/>
  <c r="J46" i="52"/>
  <c r="I46" i="52"/>
  <c r="N46" i="52"/>
  <c r="K46" i="52"/>
  <c r="L46" i="52"/>
  <c r="S46" i="52"/>
  <c r="K47" i="52"/>
  <c r="S47" i="52"/>
  <c r="R47" i="52"/>
  <c r="M48" i="52"/>
  <c r="Q48" i="52"/>
  <c r="H48" i="52"/>
  <c r="I48" i="52"/>
  <c r="J48" i="52"/>
  <c r="F48" i="52"/>
  <c r="P48" i="52"/>
  <c r="N48" i="52"/>
  <c r="L48" i="52"/>
  <c r="G48" i="52"/>
  <c r="E51" i="52"/>
  <c r="D52" i="52"/>
  <c r="J51" i="52" l="1"/>
  <c r="Q51" i="52"/>
  <c r="M51" i="52"/>
  <c r="F51" i="52"/>
  <c r="L51" i="52"/>
  <c r="N51" i="52"/>
  <c r="G51" i="52"/>
  <c r="I51" i="52"/>
  <c r="P51" i="52"/>
  <c r="H51" i="52"/>
  <c r="I49" i="52"/>
  <c r="K49" i="52"/>
  <c r="J49" i="52"/>
  <c r="L49" i="52"/>
  <c r="S49" i="52"/>
  <c r="O49" i="52"/>
  <c r="N49" i="52"/>
  <c r="R49" i="52"/>
  <c r="G49" i="52"/>
  <c r="F49" i="52"/>
  <c r="M49" i="52"/>
  <c r="P49" i="52"/>
  <c r="E52" i="52"/>
  <c r="D53" i="52"/>
  <c r="E53" i="52" s="1"/>
  <c r="S50" i="52"/>
  <c r="K50" i="52"/>
  <c r="R50" i="52"/>
  <c r="R53" i="52" l="1"/>
  <c r="S53" i="52"/>
  <c r="K53" i="52"/>
  <c r="F52" i="52"/>
  <c r="K52" i="52"/>
  <c r="J52" i="52"/>
  <c r="N52" i="52"/>
  <c r="R52" i="52"/>
  <c r="S52" i="52"/>
  <c r="M52" i="52"/>
  <c r="L52" i="52"/>
  <c r="O52" i="52"/>
  <c r="G52" i="52"/>
  <c r="P52" i="52"/>
  <c r="I52" i="52"/>
  <c r="E14" i="9" l="1"/>
  <c r="J14" i="9"/>
  <c r="Q14" i="9"/>
  <c r="D14" i="9"/>
  <c r="O14" i="9"/>
  <c r="C15" i="9"/>
  <c r="D15" i="9" l="1"/>
  <c r="C13" i="9"/>
  <c r="E15" i="9"/>
  <c r="Q15" i="9"/>
  <c r="Q13" i="9" l="1"/>
  <c r="E13" i="9"/>
  <c r="D13" i="9"/>
  <c r="C27" i="9"/>
  <c r="D27" i="9" l="1"/>
  <c r="C28" i="9"/>
  <c r="E27" i="9"/>
  <c r="C41" i="9"/>
  <c r="Q27" i="9"/>
  <c r="C42" i="9" l="1"/>
  <c r="E41" i="9"/>
  <c r="C55" i="9"/>
  <c r="D41" i="9"/>
  <c r="Q41" i="9"/>
  <c r="C30" i="9"/>
  <c r="O28" i="9"/>
  <c r="J28" i="9"/>
  <c r="C29" i="9"/>
  <c r="Q28" i="9"/>
  <c r="D28" i="9"/>
  <c r="E28" i="9"/>
  <c r="A28" i="9"/>
  <c r="B28" i="9"/>
  <c r="H30" i="9" l="1"/>
  <c r="L30" i="9"/>
  <c r="G30" i="9"/>
  <c r="F30" i="9"/>
  <c r="E30" i="9"/>
  <c r="N30" i="9"/>
  <c r="C31" i="9"/>
  <c r="Q30" i="9"/>
  <c r="E29" i="9"/>
  <c r="Q29" i="9"/>
  <c r="D29" i="9"/>
  <c r="C56" i="9"/>
  <c r="D55" i="9"/>
  <c r="Q55" i="9"/>
  <c r="E55" i="9"/>
  <c r="C69" i="9"/>
  <c r="J42" i="9"/>
  <c r="C44" i="9"/>
  <c r="C43" i="9"/>
  <c r="A42" i="9"/>
  <c r="O42" i="9"/>
  <c r="D42" i="9"/>
  <c r="E42" i="9"/>
  <c r="Q42" i="9"/>
  <c r="B42" i="9"/>
  <c r="H44" i="9" l="1"/>
  <c r="C45" i="9"/>
  <c r="Q44" i="9"/>
  <c r="G44" i="9"/>
  <c r="N44" i="9"/>
  <c r="L44" i="9"/>
  <c r="F44" i="9"/>
  <c r="E44" i="9"/>
  <c r="E69" i="9"/>
  <c r="C70" i="9"/>
  <c r="C83" i="9"/>
  <c r="Q69" i="9"/>
  <c r="D69" i="9"/>
  <c r="Q56" i="9"/>
  <c r="D56" i="9"/>
  <c r="E56" i="9"/>
  <c r="O56" i="9"/>
  <c r="C57" i="9"/>
  <c r="A56" i="9"/>
  <c r="C58" i="9"/>
  <c r="J56" i="9"/>
  <c r="B56" i="9"/>
  <c r="Q43" i="9"/>
  <c r="E43" i="9"/>
  <c r="D43" i="9"/>
  <c r="C32" i="9"/>
  <c r="C33" i="9"/>
  <c r="G31" i="9"/>
  <c r="Q31" i="9"/>
  <c r="H31" i="9"/>
  <c r="F31" i="9"/>
  <c r="A32" i="9" l="1"/>
  <c r="H32" i="9"/>
  <c r="B32" i="9"/>
  <c r="G32" i="9"/>
  <c r="Q32" i="9"/>
  <c r="H58" i="9"/>
  <c r="G58" i="9"/>
  <c r="E58" i="9"/>
  <c r="C59" i="9"/>
  <c r="Q58" i="9"/>
  <c r="L58" i="9"/>
  <c r="N58" i="9"/>
  <c r="F58" i="9"/>
  <c r="D57" i="9"/>
  <c r="E57" i="9"/>
  <c r="Q57" i="9"/>
  <c r="E70" i="9"/>
  <c r="C71" i="9"/>
  <c r="B70" i="9"/>
  <c r="C72" i="9"/>
  <c r="A70" i="9"/>
  <c r="O70" i="9"/>
  <c r="J70" i="9"/>
  <c r="D70" i="9"/>
  <c r="Q70" i="9"/>
  <c r="C46" i="9"/>
  <c r="F45" i="9"/>
  <c r="C47" i="9"/>
  <c r="H45" i="9"/>
  <c r="Q45" i="9"/>
  <c r="G45" i="9"/>
  <c r="D33" i="9"/>
  <c r="Q33" i="9"/>
  <c r="I33" i="9"/>
  <c r="E33" i="9"/>
  <c r="D83" i="9"/>
  <c r="C97" i="9"/>
  <c r="E83" i="9"/>
  <c r="C84" i="9"/>
  <c r="Q83" i="9"/>
  <c r="I47" i="9" l="1"/>
  <c r="Q47" i="9"/>
  <c r="E47" i="9"/>
  <c r="D47" i="9"/>
  <c r="H46" i="9"/>
  <c r="G46" i="9"/>
  <c r="B46" i="9"/>
  <c r="Q46" i="9"/>
  <c r="A46" i="9"/>
  <c r="L72" i="9"/>
  <c r="G72" i="9"/>
  <c r="H72" i="9"/>
  <c r="F72" i="9"/>
  <c r="E72" i="9"/>
  <c r="Q72" i="9"/>
  <c r="C73" i="9"/>
  <c r="N72" i="9"/>
  <c r="E71" i="9"/>
  <c r="Q71" i="9"/>
  <c r="D71" i="9"/>
  <c r="J84" i="9"/>
  <c r="E84" i="9"/>
  <c r="C86" i="9"/>
  <c r="O84" i="9"/>
  <c r="Q84" i="9"/>
  <c r="B84" i="9"/>
  <c r="A84" i="9"/>
  <c r="D84" i="9"/>
  <c r="C85" i="9"/>
  <c r="Q97" i="9"/>
  <c r="D97" i="9"/>
  <c r="C98" i="9"/>
  <c r="E97" i="9"/>
  <c r="C60" i="9"/>
  <c r="H59" i="9"/>
  <c r="Q59" i="9"/>
  <c r="F59" i="9"/>
  <c r="G59" i="9"/>
  <c r="C61" i="9"/>
  <c r="Q60" i="9" l="1"/>
  <c r="A60" i="9"/>
  <c r="H60" i="9"/>
  <c r="B60" i="9"/>
  <c r="G60" i="9"/>
  <c r="B98" i="9"/>
  <c r="D98" i="9"/>
  <c r="C100" i="9"/>
  <c r="A98" i="9"/>
  <c r="J98" i="9"/>
  <c r="E98" i="9"/>
  <c r="C99" i="9"/>
  <c r="Q98" i="9"/>
  <c r="O98" i="9"/>
  <c r="C74" i="9"/>
  <c r="Q73" i="9"/>
  <c r="C75" i="9"/>
  <c r="H73" i="9"/>
  <c r="F73" i="9"/>
  <c r="G73" i="9"/>
  <c r="Q61" i="9"/>
  <c r="D61" i="9"/>
  <c r="E61" i="9"/>
  <c r="I61" i="9"/>
  <c r="Q85" i="9"/>
  <c r="E85" i="9"/>
  <c r="D85" i="9"/>
  <c r="G86" i="9"/>
  <c r="C87" i="9"/>
  <c r="E86" i="9"/>
  <c r="N86" i="9"/>
  <c r="Q86" i="9"/>
  <c r="H86" i="9"/>
  <c r="L86" i="9"/>
  <c r="F86" i="9"/>
  <c r="Q99" i="9" l="1"/>
  <c r="D99" i="9"/>
  <c r="E99" i="9"/>
  <c r="H100" i="9"/>
  <c r="L100" i="9"/>
  <c r="F100" i="9"/>
  <c r="G100" i="9"/>
  <c r="Q100" i="9"/>
  <c r="E100" i="9"/>
  <c r="N100" i="9"/>
  <c r="C101" i="9"/>
  <c r="C89" i="9"/>
  <c r="G87" i="9"/>
  <c r="Q87" i="9"/>
  <c r="C88" i="9"/>
  <c r="F87" i="9"/>
  <c r="H87" i="9"/>
  <c r="D75" i="9"/>
  <c r="Q75" i="9"/>
  <c r="E75" i="9"/>
  <c r="I75" i="9"/>
  <c r="G74" i="9"/>
  <c r="Q74" i="9"/>
  <c r="A74" i="9"/>
  <c r="B74" i="9"/>
  <c r="H74" i="9"/>
  <c r="Q89" i="9" l="1"/>
  <c r="I89" i="9"/>
  <c r="D89" i="9"/>
  <c r="E89" i="9"/>
  <c r="H88" i="9"/>
  <c r="B88" i="9"/>
  <c r="G88" i="9"/>
  <c r="A88" i="9"/>
  <c r="Q88" i="9"/>
  <c r="C103" i="9"/>
  <c r="Q101" i="9"/>
  <c r="F101" i="9"/>
  <c r="H101" i="9"/>
  <c r="C102" i="9"/>
  <c r="G101" i="9"/>
  <c r="B102" i="9" l="1"/>
  <c r="A102" i="9"/>
  <c r="Q102" i="9"/>
  <c r="G102" i="9"/>
  <c r="H102" i="9"/>
  <c r="I103" i="9"/>
  <c r="Q103" i="9"/>
  <c r="D103" i="9"/>
  <c r="E103" i="9"/>
</calcChain>
</file>

<file path=xl/comments1.xml><?xml version="1.0" encoding="utf-8"?>
<comments xmlns="http://schemas.openxmlformats.org/spreadsheetml/2006/main">
  <authors>
    <author>Han Ly Ngoc</author>
    <author xml:space="preserve"> User</author>
    <author>Tuyen Le Thi Diem</author>
  </authors>
  <commentList>
    <comment ref="G2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Direct service to TYO, KWS, YOK, YKK, NGO, UKB</t>
        </r>
      </text>
    </comment>
    <comment ref="C22" authorId="1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Direct service to OSA, UKB</t>
        </r>
      </text>
    </comment>
    <comment ref="I22" authorId="1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Direct service to OSA, UKB, YKK, NGO</t>
        </r>
      </text>
    </comment>
    <comment ref="B25" authorId="1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Direct service to TYO, YOK, NGO, UKB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JAPAN SIDE PORTS
TRANSIT PUSAN</t>
        </r>
      </text>
    </comment>
    <comment ref="C29" authorId="1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Direct service to YOK, TYO, SMZ, NGO, UKB, HKT, MOJ</t>
        </r>
      </text>
    </comment>
    <comment ref="F29" authorId="1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GENERAL
</t>
        </r>
      </text>
    </comment>
    <comment ref="A30" authorId="1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JAPAN SIDE PORTS
TRANSIT PUSAN
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 xml:space="preserve"> User:</t>
        </r>
        <r>
          <rPr>
            <sz val="9"/>
            <color indexed="81"/>
            <rFont val="Tahoma"/>
            <family val="2"/>
          </rPr>
          <t xml:space="preserve">
New direct service to MOJI , HAKATA</t>
        </r>
      </text>
    </comment>
    <comment ref="K31" authorId="1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Direct service to YOK, TYO, SMZ, NGO, UKB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 xml:space="preserve"> User:</t>
        </r>
        <r>
          <rPr>
            <sz val="9"/>
            <color indexed="81"/>
            <rFont val="Tahoma"/>
            <family val="2"/>
          </rPr>
          <t xml:space="preserve">
Direct service to NGO, TYO, KWS, YOK</t>
        </r>
      </text>
    </comment>
    <comment ref="B33" authorId="1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JAPAN SIDE PORTS
TRANSIT PUSAN
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JAPAN SIDE PORTS
TRANSIT PUSAN</t>
        </r>
      </text>
    </comment>
    <comment ref="C36" authorId="1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JAPAN SIDE PORTS
TRANSIT PUSAN
</t>
        </r>
      </text>
    </comment>
    <comment ref="H36" authorId="2" shapeId="0">
      <text>
        <r>
          <rPr>
            <b/>
            <sz val="9"/>
            <color indexed="81"/>
            <rFont val="Tahoma"/>
            <family val="2"/>
          </rPr>
          <t>New direct service to YOKOHAMA , KOBE &amp; NAGOYA</t>
        </r>
      </text>
    </comment>
  </commentList>
</comments>
</file>

<file path=xl/comments2.xml><?xml version="1.0" encoding="utf-8"?>
<comments xmlns="http://schemas.openxmlformats.org/spreadsheetml/2006/main">
  <authors>
    <author>My Do Thi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My Do Thi:</t>
        </r>
        <r>
          <rPr>
            <sz val="9"/>
            <color indexed="81"/>
            <rFont val="Tahoma"/>
            <family val="2"/>
          </rPr>
          <t xml:space="preserve">
NKT SERVICE
</t>
        </r>
      </text>
    </comment>
  </commentList>
</comments>
</file>

<file path=xl/sharedStrings.xml><?xml version="1.0" encoding="utf-8"?>
<sst xmlns="http://schemas.openxmlformats.org/spreadsheetml/2006/main" count="3112" uniqueCount="929">
  <si>
    <t xml:space="preserve">S A I L I N G   S C H E D U L E </t>
  </si>
  <si>
    <t xml:space="preserve">VESSEL </t>
  </si>
  <si>
    <t>VOY.</t>
  </si>
  <si>
    <t>HCM</t>
  </si>
  <si>
    <t>OSAKA</t>
  </si>
  <si>
    <t>KOBE</t>
  </si>
  <si>
    <t>YOKO</t>
  </si>
  <si>
    <t>TOKYO</t>
  </si>
  <si>
    <t>MOJI</t>
  </si>
  <si>
    <t>NII</t>
  </si>
  <si>
    <t>NOTE</t>
  </si>
  <si>
    <t>-</t>
  </si>
  <si>
    <t>TMKM</t>
  </si>
  <si>
    <t>HKT</t>
  </si>
  <si>
    <t>SMZ</t>
  </si>
  <si>
    <t>NGO</t>
  </si>
  <si>
    <t>KMTC</t>
  </si>
  <si>
    <t>TSL</t>
  </si>
  <si>
    <t>WH</t>
  </si>
  <si>
    <t>HOCHIMINH - JAPAN DIRECT  SERVICE</t>
  </si>
  <si>
    <t>SAILING SCHEDULE HOCHIMINH - JAPAN</t>
  </si>
  <si>
    <t xml:space="preserve">ETD </t>
  </si>
  <si>
    <t>NAGOYA</t>
  </si>
  <si>
    <t>SHIMIZU</t>
  </si>
  <si>
    <t>HAKATA</t>
  </si>
  <si>
    <t>ETA</t>
  </si>
  <si>
    <t>YOKOHAMA</t>
  </si>
  <si>
    <t>VESSEL/VOY
FROM HOCHIMINH</t>
  </si>
  <si>
    <t>Closing time</t>
  </si>
  <si>
    <t>ETD</t>
  </si>
  <si>
    <t>ETA - KANSAI</t>
  </si>
  <si>
    <t>ETA - KANTO</t>
  </si>
  <si>
    <t>Cat Lai</t>
  </si>
  <si>
    <t>VOY</t>
  </si>
  <si>
    <t>CAT LAI</t>
  </si>
  <si>
    <t>YOKKAICHI</t>
  </si>
  <si>
    <t>ISHIKARI</t>
  </si>
  <si>
    <t>NIIGATA</t>
  </si>
  <si>
    <t>TOYAMA</t>
  </si>
  <si>
    <t>AKITA</t>
  </si>
  <si>
    <t>MIZU</t>
  </si>
  <si>
    <t>YATSU</t>
  </si>
  <si>
    <t>FUKU</t>
  </si>
  <si>
    <t>KOMAI</t>
  </si>
  <si>
    <t>SHIMA</t>
  </si>
  <si>
    <t>SHIRO</t>
  </si>
  <si>
    <t>YAMA</t>
  </si>
  <si>
    <t>Updated:</t>
  </si>
  <si>
    <t>IMABARI</t>
  </si>
  <si>
    <t>VESSEL</t>
  </si>
  <si>
    <t>TKO</t>
  </si>
  <si>
    <t xml:space="preserve">International Logistics TYO </t>
  </si>
  <si>
    <t>Tel:81-3-5568-6441</t>
  </si>
  <si>
    <t>Fax:81-3-5568-6440</t>
  </si>
  <si>
    <t>International Logistics OSAKA</t>
  </si>
  <si>
    <t>V.S.I.P.Office</t>
  </si>
  <si>
    <t>Hanoi Rep.Office</t>
  </si>
  <si>
    <t>Tel:81-6-6572-4171</t>
  </si>
  <si>
    <t>Fax:81-6-6572-5737</t>
  </si>
  <si>
    <t>SCHEDULE INDEX</t>
  </si>
  <si>
    <t>KONOIKE</t>
  </si>
  <si>
    <t>SERVICE 3</t>
  </si>
  <si>
    <t>SERVICE 1</t>
  </si>
  <si>
    <t>SERVICE 2</t>
  </si>
  <si>
    <t>SERVICE 4</t>
  </si>
  <si>
    <t>SERVICE 5</t>
  </si>
  <si>
    <t>SERVICE 6</t>
  </si>
  <si>
    <t>SERVICE 7</t>
  </si>
  <si>
    <t>SERVICE 8</t>
  </si>
  <si>
    <t>SERVICE 10</t>
  </si>
  <si>
    <t>SERVICE 11</t>
  </si>
  <si>
    <t>SERVICE 12</t>
  </si>
  <si>
    <t>SERVICE 13</t>
  </si>
  <si>
    <t>SERVICE 14</t>
  </si>
  <si>
    <t>HOCHIMINH - JAPAN FCL SERVICE</t>
  </si>
  <si>
    <t>HOCHIMINH - JAPAN  SERVICE</t>
  </si>
  <si>
    <t>SAKATA</t>
  </si>
  <si>
    <t>HOSOSHIMA</t>
  </si>
  <si>
    <t>MIZUSHIMA</t>
  </si>
  <si>
    <t>FUKUYAMA</t>
  </si>
  <si>
    <t>IMARI</t>
  </si>
  <si>
    <t>HIROSHIMA</t>
  </si>
  <si>
    <t>VOYAGE</t>
  </si>
  <si>
    <t>OSA</t>
  </si>
  <si>
    <t>UKB</t>
  </si>
  <si>
    <t>SHIBUSHI</t>
  </si>
  <si>
    <t>SERVICE 15</t>
  </si>
  <si>
    <t>ETD HCM</t>
  </si>
  <si>
    <t>SHANGHAI</t>
  </si>
  <si>
    <t>SENDAI</t>
  </si>
  <si>
    <t>SERVICE 17</t>
  </si>
  <si>
    <t>BACK TO INDEX</t>
  </si>
  <si>
    <t>Tel:84-650-375-8120</t>
  </si>
  <si>
    <t>Fax:84-650-375-8121</t>
  </si>
  <si>
    <t>Fax84-4-22209591</t>
  </si>
  <si>
    <t>Tel 84-4-2220 9595</t>
  </si>
  <si>
    <t>TOYO</t>
  </si>
  <si>
    <t>TOKU</t>
  </si>
  <si>
    <t>TAKA</t>
  </si>
  <si>
    <t xml:space="preserve">HIRO </t>
  </si>
  <si>
    <t>MATSU</t>
  </si>
  <si>
    <t>CHIBA</t>
  </si>
  <si>
    <t>KANA</t>
  </si>
  <si>
    <t>SAKAI</t>
  </si>
  <si>
    <t>KUMA</t>
  </si>
  <si>
    <t>HASHI</t>
  </si>
  <si>
    <t>ZAWA</t>
  </si>
  <si>
    <t>MINATO</t>
  </si>
  <si>
    <t>MOTO</t>
  </si>
  <si>
    <t>(KMTC 2)</t>
  </si>
  <si>
    <t>SERVICE 18</t>
  </si>
  <si>
    <t>TOMA</t>
  </si>
  <si>
    <t>SHINKO</t>
  </si>
  <si>
    <t>SHEKOU</t>
  </si>
  <si>
    <t>SERVICE 19</t>
  </si>
  <si>
    <t>Hochiminh</t>
  </si>
  <si>
    <t>CLOSING TIME</t>
  </si>
  <si>
    <t>7 days</t>
  </si>
  <si>
    <t>BUSAN</t>
  </si>
  <si>
    <t>(NAMSUNG)</t>
  </si>
  <si>
    <t>IYOMI</t>
  </si>
  <si>
    <t>SHA</t>
  </si>
  <si>
    <t>11 days</t>
  </si>
  <si>
    <t>ETD HCM
Friday</t>
  </si>
  <si>
    <t>10 days</t>
  </si>
  <si>
    <t>NINGBO</t>
  </si>
  <si>
    <t>5 DAYS</t>
  </si>
  <si>
    <t>10 DAYS</t>
  </si>
  <si>
    <t>11 DAYS</t>
  </si>
  <si>
    <t>(SITC)</t>
  </si>
  <si>
    <t>7 DAYS</t>
  </si>
  <si>
    <t>ETD HCM
Tuesday</t>
  </si>
  <si>
    <t>SUNDAY</t>
  </si>
  <si>
    <t>TUESDAY</t>
  </si>
  <si>
    <t>FRIDAY</t>
  </si>
  <si>
    <t>SATURDAY</t>
  </si>
  <si>
    <t>Direct Service</t>
  </si>
  <si>
    <t>--------Transit time-------&gt;</t>
  </si>
  <si>
    <t>Cai Mep
TCIT</t>
  </si>
  <si>
    <t>N</t>
  </si>
  <si>
    <t>EVR</t>
  </si>
  <si>
    <t>WAN HAI 263</t>
  </si>
  <si>
    <t>KAWASAKI</t>
  </si>
  <si>
    <t>TYO</t>
  </si>
  <si>
    <t>KWS</t>
  </si>
  <si>
    <t>YOK</t>
  </si>
  <si>
    <t>YKK</t>
  </si>
  <si>
    <t>JCV</t>
  </si>
  <si>
    <t>KVS</t>
  </si>
  <si>
    <t>JSV</t>
  </si>
  <si>
    <t xml:space="preserve">SVC </t>
  </si>
  <si>
    <t>NAME</t>
  </si>
  <si>
    <t>HIJ</t>
  </si>
  <si>
    <t>FKY</t>
  </si>
  <si>
    <t>MOJ</t>
  </si>
  <si>
    <t>TKY</t>
  </si>
  <si>
    <t>12 DAYS</t>
  </si>
  <si>
    <t>NAHA</t>
  </si>
  <si>
    <t>KOB</t>
  </si>
  <si>
    <t>(KMTC 1)</t>
  </si>
  <si>
    <t>(EVR)</t>
  </si>
  <si>
    <t>SERVICE 16</t>
  </si>
  <si>
    <t>(H-A)</t>
  </si>
  <si>
    <t>(WH-HCM)</t>
  </si>
  <si>
    <t>ICDs</t>
  </si>
  <si>
    <t>ONAHAMA</t>
  </si>
  <si>
    <t>IYOMISHIMA</t>
  </si>
  <si>
    <t>MATSUYAMA</t>
  </si>
  <si>
    <t>TOMAKOMAI</t>
  </si>
  <si>
    <t>HACHINOHE</t>
  </si>
  <si>
    <t>KONOIKE VINATRANS LOGISTICS CO., LTD</t>
  </si>
  <si>
    <t>HoChiMinh Office</t>
  </si>
  <si>
    <t>Tel:84-8-38725783</t>
  </si>
  <si>
    <t>Fax:84-8-38722847</t>
  </si>
  <si>
    <t>18A LUU TRONG LU ST, DIST. 7, HCMC</t>
  </si>
  <si>
    <t>Tel. +84-(0)8-38725783 Fax. +84-(0)8-38722847</t>
  </si>
  <si>
    <t>VOYAGE 
NO.</t>
  </si>
  <si>
    <t>ETD.
HCM</t>
  </si>
  <si>
    <t>TRANSIT AT PUSAN</t>
  </si>
  <si>
    <t>HOSO</t>
  </si>
  <si>
    <t>HITACHINAKA</t>
  </si>
  <si>
    <t>(OOCL)</t>
  </si>
  <si>
    <t xml:space="preserve">SAILING SCHEDULE HAI PHONG TO JAPAN </t>
  </si>
  <si>
    <t>*Above Sailing Schedule is subject to change with or without prior notice.</t>
  </si>
  <si>
    <t>CY CLOSING TIME :</t>
  </si>
  <si>
    <t>WAN HAI 265</t>
  </si>
  <si>
    <t>(IAL)</t>
  </si>
  <si>
    <t>MURORAN</t>
  </si>
  <si>
    <t>TCTT</t>
  </si>
  <si>
    <t>SERVICE 20</t>
  </si>
  <si>
    <t>(SINOTRANS-HP)</t>
  </si>
  <si>
    <t xml:space="preserve">HPH
</t>
  </si>
  <si>
    <t>TERMINAL</t>
  </si>
  <si>
    <t>DINH VU</t>
  </si>
  <si>
    <t>PTSC DINH VU</t>
  </si>
  <si>
    <t>ETA SHA</t>
  </si>
  <si>
    <t xml:space="preserve">
ETD SHA</t>
  </si>
  <si>
    <t>HAIPHONG - YOKOHAMA - TOKYO</t>
  </si>
  <si>
    <t>HAIPHONG - HAKATA - MOJI</t>
  </si>
  <si>
    <t>HAIPHONG - OSAKA - KOBE</t>
  </si>
  <si>
    <t>HAIPHONG - NAGOYA</t>
  </si>
  <si>
    <t>VESSEL NAME</t>
  </si>
  <si>
    <t>HAIPHONG</t>
  </si>
  <si>
    <t>KAOHSIUNG</t>
  </si>
  <si>
    <t>SERVICE 21</t>
  </si>
  <si>
    <t>(KMTC)</t>
  </si>
  <si>
    <t>(ONE-HAIPHONG)</t>
  </si>
  <si>
    <t>SAILING SCHEDULE HAI PHONG - JAPAN</t>
  </si>
  <si>
    <t>(ONE JID)</t>
  </si>
  <si>
    <t xml:space="preserve">CLOSING TIME : </t>
  </si>
  <si>
    <t>+ CAT LAI : 12H SAT</t>
  </si>
  <si>
    <t>+ ICD TRANSIMEX, SOTRANS : 12H FRI</t>
  </si>
  <si>
    <t>ONE</t>
  </si>
  <si>
    <t>At CAT LAI : Before SAT 01.00</t>
  </si>
  <si>
    <t>(H-A HP)</t>
  </si>
  <si>
    <t>SERVICE 22</t>
  </si>
  <si>
    <t>PUSAN</t>
  </si>
  <si>
    <t>HAIPHONG - JAPAN MAIN PORTS SHIPPING SCHEDULE</t>
  </si>
  <si>
    <t>(NAMSUNG-HP)</t>
  </si>
  <si>
    <t>NS1</t>
  </si>
  <si>
    <t>ICD Tanamexco
Sotrans</t>
  </si>
  <si>
    <t>SENDAI 
VIA YOK</t>
  </si>
  <si>
    <t>HACHINOHE
VIA YOK</t>
  </si>
  <si>
    <t>TOMAKOMAI
VIA YOK</t>
  </si>
  <si>
    <t>(MSC)</t>
  </si>
  <si>
    <t>DA NANG</t>
  </si>
  <si>
    <t>NAH</t>
  </si>
  <si>
    <t xml:space="preserve"> OSA: OSAKA , MIZ : MIZUSHIMA,KOB : KOBE,HKT : HAKATA,TYO : TOKYO,YOK : YOKOHAMA, SMZ : SHIMIZU, NGO : NAGOYA, YKK: YOKKAICHI, MOJ : MOJI, KWS:KAWASAKI, CHB: CHIBA,HJJ:HIROSHIMA, TKY: TOKUYAMA, NAH: NAHA OKINAWA, FKY: FUKUYAMA</t>
  </si>
  <si>
    <t>MYJ:MATSUYAMA,IMB:IMABARI</t>
  </si>
  <si>
    <t>SERVICE 23</t>
  </si>
  <si>
    <t>(WH-DANNANG)</t>
  </si>
  <si>
    <t>SAILING SCHEDULE DA NANG - JAPAN</t>
  </si>
  <si>
    <t>SERVICE 24</t>
  </si>
  <si>
    <t>(SINOKOR)</t>
  </si>
  <si>
    <t>HONGKONG</t>
  </si>
  <si>
    <t>9 days</t>
  </si>
  <si>
    <t xml:space="preserve">KVT - ETD SUNDAY: </t>
  </si>
  <si>
    <t xml:space="preserve">NTX - ETD TUESDAY: </t>
  </si>
  <si>
    <t>+ CAT LAI : 23H59' MON</t>
  </si>
  <si>
    <t>+ ICD TRANSIMEX, SOTRANS : 23H59' SUN</t>
  </si>
  <si>
    <t xml:space="preserve">VTX - ETD WEDNESDAY: </t>
  </si>
  <si>
    <t xml:space="preserve">CAT LAI: </t>
  </si>
  <si>
    <t>ICD TRANSIMEX/ SOTRANS : 20H MON</t>
  </si>
  <si>
    <t xml:space="preserve">KST - ETD THURSDAY: </t>
  </si>
  <si>
    <t>+ CAT LAI : 23H WED</t>
  </si>
  <si>
    <t>+ ICD TRANSIMEX, SOTRANS : 23H TUE</t>
  </si>
  <si>
    <t xml:space="preserve"> KMH - ETD FRIDAY: </t>
  </si>
  <si>
    <t>+ CAT LAI : 01H FRI</t>
  </si>
  <si>
    <t>+ ICD TRANSIMEX, SOTRANS : 01H THU</t>
  </si>
  <si>
    <t>FROM  HOCHIMINH  TO  JAPAN</t>
  </si>
  <si>
    <t>***Closing time ***</t>
  </si>
  <si>
    <t>ETD WED</t>
  </si>
  <si>
    <t>(ONE JV2)</t>
  </si>
  <si>
    <t>SERVICE 25</t>
  </si>
  <si>
    <t>(APL-HP)</t>
  </si>
  <si>
    <t>SERVICE 26</t>
  </si>
  <si>
    <t>OOCL DALIAN</t>
  </si>
  <si>
    <t>SITC</t>
  </si>
  <si>
    <t>At CAT LAI : Before 03.00hrs of Wed</t>
  </si>
  <si>
    <t>SUNRISE DRAGON</t>
  </si>
  <si>
    <t>HCM - BUSAN</t>
  </si>
  <si>
    <t>XIAMEN</t>
  </si>
  <si>
    <t>ACCEPTANCE TERMINAL / CLOSING TIME</t>
  </si>
  <si>
    <t>Vessel</t>
  </si>
  <si>
    <t>FEEDER NAME</t>
  </si>
  <si>
    <t>STARSHIP PEGASUS</t>
  </si>
  <si>
    <t>OSAKA
(OSA02 - 7 Days)</t>
  </si>
  <si>
    <t>YOKKAICHI
(YKK01 - 9 Days)</t>
  </si>
  <si>
    <t>NAGOYA
(NGO01 - 9 Days)</t>
  </si>
  <si>
    <t>JVH - DIRECT SERVICE - HAIPHONG TO JAPAN</t>
  </si>
  <si>
    <t xml:space="preserve">KEELUNG </t>
  </si>
  <si>
    <t>VESSEL 
VTX3 SERVICE</t>
  </si>
  <si>
    <t>VOYAGE NO.</t>
  </si>
  <si>
    <t>JTVS Service</t>
  </si>
  <si>
    <t>SERVICE</t>
  </si>
  <si>
    <t>ETD - THU</t>
  </si>
  <si>
    <t>ETD- THU</t>
  </si>
  <si>
    <t>CLOSING TIME:</t>
  </si>
  <si>
    <t>SSIT</t>
  </si>
  <si>
    <t>VUNG TAU
SSIT</t>
  </si>
  <si>
    <t>KVT
(Sun)</t>
  </si>
  <si>
    <t>CATLAI</t>
  </si>
  <si>
    <t>Cat Lai  : 09:00 Wednesday</t>
  </si>
  <si>
    <t>(CNC)</t>
  </si>
  <si>
    <t>SERVICE 9</t>
  </si>
  <si>
    <t>CNC</t>
  </si>
  <si>
    <t>NS5</t>
  </si>
  <si>
    <t>WAN HAI 173</t>
  </si>
  <si>
    <t>VESSEL/VOY</t>
  </si>
  <si>
    <r>
      <rPr>
        <b/>
        <sz val="11"/>
        <rFont val="Cambria"/>
        <family val="1"/>
      </rPr>
      <t>Tokyo</t>
    </r>
    <r>
      <rPr>
        <sz val="11"/>
        <rFont val="Cambria"/>
        <family val="1"/>
      </rPr>
      <t xml:space="preserve">
(CHUBO Y2)</t>
    </r>
  </si>
  <si>
    <t>NS5-NB</t>
  </si>
  <si>
    <t>ICD</t>
  </si>
  <si>
    <t>TOKYO
9 days</t>
  </si>
  <si>
    <t>YOKOHAMA
10 days</t>
  </si>
  <si>
    <t>OSAKA
8 days</t>
  </si>
  <si>
    <t>VTX
(Thu)</t>
  </si>
  <si>
    <t>KTX
(Fri)</t>
  </si>
  <si>
    <t>KST
(Thu)</t>
  </si>
  <si>
    <t>ETA.
PUSAN</t>
  </si>
  <si>
    <t>HONG KONG
3 days</t>
  </si>
  <si>
    <t>SHEKOU
3 days</t>
  </si>
  <si>
    <t>TOKYO
8 days</t>
  </si>
  <si>
    <t>YOKOHAMA
9 days</t>
  </si>
  <si>
    <t>SHIMIZU
10 days</t>
  </si>
  <si>
    <t>YOKKAICHI
10 days</t>
  </si>
  <si>
    <t>NAGOYA
11 days</t>
  </si>
  <si>
    <t>KAOHSIUNG
4 days</t>
  </si>
  <si>
    <t>KOBE
8 days</t>
  </si>
  <si>
    <t>HAKATA
11 days</t>
  </si>
  <si>
    <r>
      <t>CY CUT OFF:</t>
    </r>
    <r>
      <rPr>
        <b/>
        <sz val="8"/>
        <color indexed="10"/>
        <rFont val="Arial"/>
        <family val="2"/>
      </rPr>
      <t xml:space="preserve"> </t>
    </r>
  </si>
  <si>
    <t>CY CLOSING TIME:</t>
  </si>
  <si>
    <r>
      <t xml:space="preserve">ICDs ( Tay Nam, Transimex, Phuc Long): 09:00 Tuesday &gt;&gt; </t>
    </r>
    <r>
      <rPr>
        <sz val="10"/>
        <color indexed="10"/>
        <rFont val="Times New Roman"/>
        <family val="1"/>
      </rPr>
      <t>Shipper pays for trucking fee to ICDs</t>
    </r>
  </si>
  <si>
    <t>NAGOYA
7 days</t>
  </si>
  <si>
    <t>EXT VOYAGE</t>
  </si>
  <si>
    <t>INTERASIA FORWARD</t>
  </si>
  <si>
    <t>DIRECT SERVICE FROM HAIPHONG TO TAIWAN-JAPAN</t>
  </si>
  <si>
    <r>
      <rPr>
        <b/>
        <sz val="11"/>
        <rFont val="Cambria"/>
        <family val="1"/>
      </rPr>
      <t>Yokohama</t>
    </r>
    <r>
      <rPr>
        <sz val="11"/>
        <rFont val="Cambria"/>
        <family val="1"/>
      </rPr>
      <t xml:space="preserve">
(HONMOKU D4,)</t>
    </r>
  </si>
  <si>
    <r>
      <rPr>
        <b/>
        <sz val="11"/>
        <rFont val="Cambria"/>
        <family val="1"/>
      </rPr>
      <t>Nagoya</t>
    </r>
    <r>
      <rPr>
        <sz val="11"/>
        <rFont val="Cambria"/>
        <family val="1"/>
      </rPr>
      <t xml:space="preserve">
(TOBISHIMANORTH / NCB)</t>
    </r>
  </si>
  <si>
    <t>VESSEL
VTX2 SERVICE</t>
  </si>
  <si>
    <t>VESSEL
VTX1 SERVICE</t>
  </si>
  <si>
    <t>INTERASIA MOMENTUM</t>
  </si>
  <si>
    <t>TIME</t>
  </si>
  <si>
    <t xml:space="preserve">VICT </t>
  </si>
  <si>
    <t>N059</t>
  </si>
  <si>
    <t>CAT LAI GIANG NAM, SP-ITC, ICD PHUC LONG, ICD TANAMEXCO, ICD PHUOC LONG</t>
  </si>
  <si>
    <t>3:00 Thu</t>
  </si>
  <si>
    <t>01:00 Fri</t>
  </si>
  <si>
    <t>At ICDs: 09h00 (A.M) on Sunday</t>
  </si>
  <si>
    <t>SHIMIZU
(SMZ01- 6 Days)</t>
  </si>
  <si>
    <t>TOKYO
(TYO03 - 8 Days)</t>
  </si>
  <si>
    <t>YOKOHAMA
(YOK15- 9 Days)</t>
  </si>
  <si>
    <t xml:space="preserve"> TCTT</t>
  </si>
  <si>
    <t>ETD THU</t>
  </si>
  <si>
    <t>KOBE
(UKB06 - 8 Days)</t>
  </si>
  <si>
    <r>
      <t xml:space="preserve">FEEDER VESSEL
</t>
    </r>
    <r>
      <rPr>
        <b/>
        <u/>
        <sz val="10"/>
        <color indexed="8"/>
        <rFont val="Cambria"/>
        <family val="1"/>
      </rPr>
      <t>JVH</t>
    </r>
    <r>
      <rPr>
        <b/>
        <sz val="10"/>
        <color indexed="8"/>
        <rFont val="Cambria"/>
        <family val="1"/>
      </rPr>
      <t xml:space="preserve"> SERVICE</t>
    </r>
  </si>
  <si>
    <t>Terminal:</t>
  </si>
  <si>
    <t>HOCHIMINH ( HCM) : Cat Lai Terminal</t>
  </si>
  <si>
    <t>SHANGHAI ( SHA): Wai Gao Qiao #1 Container Terminal</t>
  </si>
  <si>
    <t>OSAKA( OSA): Nanco 1/2 (SNL vessel); DICT (SJJ &amp; SITC vessel)</t>
  </si>
  <si>
    <t>KOBE( UKB): PC-14 (SNL &amp; SITC vessel); PC-15-17 (SJJ vessel)</t>
  </si>
  <si>
    <t>Cat Lai  : 23:00 Thursday</t>
  </si>
  <si>
    <t>SINOTRANS</t>
  </si>
  <si>
    <t>ONE JSM</t>
  </si>
  <si>
    <t>( SINOTRANS (ORIMAS))</t>
  </si>
  <si>
    <t>WAN HAI 287</t>
  </si>
  <si>
    <t>MSC ROSSELLA</t>
  </si>
  <si>
    <t>N316</t>
  </si>
  <si>
    <t>N334</t>
  </si>
  <si>
    <t>BOX ENDEAVOUR</t>
  </si>
  <si>
    <t>ZHONG GU HUANG HAI</t>
  </si>
  <si>
    <t>N002</t>
  </si>
  <si>
    <t>N005</t>
  </si>
  <si>
    <t>N120</t>
  </si>
  <si>
    <t xml:space="preserve">WAN HAI 262 </t>
  </si>
  <si>
    <t>N383</t>
  </si>
  <si>
    <t>N108</t>
  </si>
  <si>
    <t>N019</t>
  </si>
  <si>
    <t>N063</t>
  </si>
  <si>
    <t>N006</t>
  </si>
  <si>
    <t>TBA</t>
  </si>
  <si>
    <t>ZHU CHENG XIN ZHOU</t>
  </si>
  <si>
    <t>HI131A</t>
  </si>
  <si>
    <t>HI132A</t>
  </si>
  <si>
    <t>MSC ANA CAMILA III</t>
  </si>
  <si>
    <t>HI133A</t>
  </si>
  <si>
    <t>KUSHIRO</t>
  </si>
  <si>
    <t>KAMAISHI</t>
  </si>
  <si>
    <t>At SP-ITC: 10:00 FRI</t>
  </si>
  <si>
    <t>At ICDs : 10:00 THU</t>
  </si>
  <si>
    <t>SHA 
ETA</t>
  </si>
  <si>
    <t>M.VSSL</t>
  </si>
  <si>
    <t>SHA
ETD</t>
  </si>
  <si>
    <t>YOK
ETA</t>
  </si>
  <si>
    <t xml:space="preserve"> TOK
ETA</t>
  </si>
  <si>
    <t>ETA/ETD</t>
  </si>
  <si>
    <t>TOKYO ( TYO): Y1(KAMIGUMI )</t>
  </si>
  <si>
    <t>YOKOHAMA ( YOK): HONMOKU BC</t>
  </si>
  <si>
    <t>BLANK</t>
  </si>
  <si>
    <t>WAN HAI 285</t>
  </si>
  <si>
    <t>N009</t>
  </si>
  <si>
    <t>VESSEL
SERVICE.NSC</t>
  </si>
  <si>
    <t>SHIMIZU
(SMZ01- 09 Days)</t>
  </si>
  <si>
    <t>NAGOYA
(NGO01 - 10 Days)</t>
  </si>
  <si>
    <t>WAN HAI 289</t>
  </si>
  <si>
    <t>VOY NO.</t>
  </si>
  <si>
    <t xml:space="preserve">
SHA</t>
  </si>
  <si>
    <t xml:space="preserve">
NAGOYA</t>
  </si>
  <si>
    <t xml:space="preserve">
ETA</t>
  </si>
  <si>
    <t>VESSEL/VOYAGE
SERVICE.JCH</t>
  </si>
  <si>
    <t>WAN HAI 290</t>
  </si>
  <si>
    <t>BOX ENDURANCE</t>
  </si>
  <si>
    <t>N003</t>
  </si>
  <si>
    <t>N010</t>
  </si>
  <si>
    <t>INTERASIA VISION</t>
  </si>
  <si>
    <t>N018</t>
  </si>
  <si>
    <t>N066</t>
  </si>
  <si>
    <t>N001</t>
  </si>
  <si>
    <t xml:space="preserve">BOX ENDURANCE </t>
  </si>
  <si>
    <t>N046</t>
  </si>
  <si>
    <t>N112</t>
  </si>
  <si>
    <t xml:space="preserve">WAN HAI 289 </t>
  </si>
  <si>
    <t>N004</t>
  </si>
  <si>
    <t>N011</t>
  </si>
  <si>
    <t>N067</t>
  </si>
  <si>
    <t>N047</t>
  </si>
  <si>
    <t>N113</t>
  </si>
  <si>
    <t>N012</t>
  </si>
  <si>
    <t>N020</t>
  </si>
  <si>
    <t>N068</t>
  </si>
  <si>
    <t>N048</t>
  </si>
  <si>
    <t>N114</t>
  </si>
  <si>
    <t>N013</t>
  </si>
  <si>
    <t>N021</t>
  </si>
  <si>
    <t>N069</t>
  </si>
  <si>
    <t>KANAZAWA</t>
  </si>
  <si>
    <t>At ICDs: 12h00 (noon) on Wednesday.</t>
  </si>
  <si>
    <t>At ICD Tân Cảng Nhơn Trạch (REEFER): 17h:00 on Thu</t>
  </si>
  <si>
    <t>At ICD Tân Cảng Nhơn Trạch (REEFER): 05h:00 on Mon</t>
  </si>
  <si>
    <t>HOCHIMINH- SHANGHAI-OSAKA-KOBE DIRECT SERVICE</t>
  </si>
  <si>
    <t>NAGOYA (ngo): NUCT</t>
  </si>
  <si>
    <t>VNHPH
TANVU</t>
  </si>
  <si>
    <t>2205N</t>
  </si>
  <si>
    <t>SITC GUANGDONG</t>
  </si>
  <si>
    <t>FEEDER</t>
  </si>
  <si>
    <t>At CAT LAI : Before SUN 05.00 AM</t>
  </si>
  <si>
    <t>NAGOYA
12 Days</t>
  </si>
  <si>
    <t>KOBE
13 Days</t>
  </si>
  <si>
    <t>YOKOHAMA
11 Days</t>
  </si>
  <si>
    <t>ETD
SUN</t>
  </si>
  <si>
    <t>(MCC)</t>
  </si>
  <si>
    <r>
      <rPr>
        <b/>
        <sz val="11"/>
        <rFont val="Cambria"/>
        <family val="1"/>
      </rPr>
      <t>Kobe</t>
    </r>
    <r>
      <rPr>
        <sz val="11"/>
        <rFont val="Cambria"/>
        <family val="1"/>
      </rPr>
      <t xml:space="preserve">
(PORT ISLAND CONTAINER
TERMINAL - PC-18)</t>
    </r>
  </si>
  <si>
    <t>8 days</t>
  </si>
  <si>
    <t>ETD
HCM SUN</t>
  </si>
  <si>
    <t>HCM
WED</t>
  </si>
  <si>
    <t>PANCON BRIDGE</t>
  </si>
  <si>
    <t>Cat Lai / ICDs (Tanamexco, Phuc Long, Transimex, Dong Nai, Binh Duong, Sowatco Long Binh):  11:59 Thursday</t>
  </si>
  <si>
    <t>Tan Cang Cai Mep Thi Vai (TCTT Port):  11:59 Friday</t>
  </si>
  <si>
    <t>EVER CONNECT</t>
  </si>
  <si>
    <t>EVER COMMAND</t>
  </si>
  <si>
    <t>ETD SAT</t>
  </si>
  <si>
    <t>NTX
(Tue)</t>
  </si>
  <si>
    <t>Tan Cang Cai Mep Thi Vai (TCTT Port):  22:00 Tuesday</t>
  </si>
  <si>
    <t>Cat Lai / ICDs (Tanamexco, Phuc Long, Transimex, Dong Nai, Binh Duong, Sowatco Long Binh):  22:00 Monday</t>
  </si>
  <si>
    <t>NORDLEOPARD</t>
  </si>
  <si>
    <t xml:space="preserve">REN JIAN 6 </t>
  </si>
  <si>
    <t>INVICTA</t>
  </si>
  <si>
    <t>KMTC PUSAN</t>
  </si>
  <si>
    <t>KMTC NAGOYA</t>
  </si>
  <si>
    <t>STARSHIP URSA</t>
  </si>
  <si>
    <t>KMTC POHANG</t>
  </si>
  <si>
    <t>SKY SUNSHINE</t>
  </si>
  <si>
    <t>STARSHIP AQUILA</t>
  </si>
  <si>
    <t>KMTC OSAKA</t>
  </si>
  <si>
    <t>NKT
(Thu)</t>
  </si>
  <si>
    <t>SITC MINGDE</t>
  </si>
  <si>
    <t>At Cat Lai: 15:00 on Monday for Dry and Reefer</t>
  </si>
  <si>
    <t>At Cat Lai: 06:00 on Fri for Dry &amp; Reefer</t>
  </si>
  <si>
    <t>WAN HAI 506</t>
  </si>
  <si>
    <t>SM JAKARTA</t>
  </si>
  <si>
    <t>KMTC XIAMEN</t>
  </si>
  <si>
    <t>KPX 
(Sun)</t>
  </si>
  <si>
    <t>KHS1
(Sat)</t>
  </si>
  <si>
    <t>CKI 
(Wed)</t>
  </si>
  <si>
    <t>ANX
(Fri)</t>
  </si>
  <si>
    <t>KMTC KEELUNG</t>
  </si>
  <si>
    <t>STARSHIP DRACO</t>
  </si>
  <si>
    <t>PEARL RIVER BRIDGE</t>
  </si>
  <si>
    <t>NORDBORG MAERSK</t>
  </si>
  <si>
    <t>NAKSKOV MAERSK</t>
  </si>
  <si>
    <t>SITC GUANGXI</t>
  </si>
  <si>
    <t>INFINITY</t>
  </si>
  <si>
    <t>At ICDs: 12h00 on Mon.</t>
  </si>
  <si>
    <t>At Cat Lai: 12h00 on Tue for Dry and RF</t>
  </si>
  <si>
    <t>At ICD Tân Cảng Nhơn Trạch (RF): 02h:00 on Tue</t>
  </si>
  <si>
    <t>ETD HCM
Wednesday</t>
  </si>
  <si>
    <t>PHOENIX D</t>
  </si>
  <si>
    <t>AS SERENA</t>
  </si>
  <si>
    <t>SITC RENDE</t>
  </si>
  <si>
    <t>WAN HAI 510</t>
  </si>
  <si>
    <t>WAN HAI 295</t>
  </si>
  <si>
    <t>UNI-PERFECT</t>
  </si>
  <si>
    <t>SKU</t>
  </si>
  <si>
    <t>HKG</t>
  </si>
  <si>
    <t>XMN</t>
  </si>
  <si>
    <t>NBO</t>
  </si>
  <si>
    <t>PUS</t>
  </si>
  <si>
    <t>KWY</t>
  </si>
  <si>
    <t>ICDS</t>
  </si>
  <si>
    <t>SAT 04:00</t>
  </si>
  <si>
    <t>SAT 24:00</t>
  </si>
  <si>
    <t>Above schedules are subject to change with or without notice.</t>
  </si>
  <si>
    <t xml:space="preserve">Closing Time : Before ETD 24 hours </t>
  </si>
  <si>
    <t>VESSEL
CTX2</t>
  </si>
  <si>
    <t>VESSEL
JKT3</t>
  </si>
  <si>
    <t>2307N</t>
  </si>
  <si>
    <t>2306N</t>
  </si>
  <si>
    <t>2309N</t>
  </si>
  <si>
    <t>WAN HAI 296</t>
  </si>
  <si>
    <t>INTERASIA ADVANCE</t>
  </si>
  <si>
    <t>SITC XINGDE</t>
  </si>
  <si>
    <t>ZHONG GU DI ZHONG HAI</t>
  </si>
  <si>
    <t>WAN HAI 291</t>
  </si>
  <si>
    <t>KMTC SURABAYA</t>
  </si>
  <si>
    <t>KMTC INCHEON</t>
  </si>
  <si>
    <t>DONGJIN VOYAGER</t>
  </si>
  <si>
    <t>2311N</t>
  </si>
  <si>
    <t>WAN HAI 275</t>
  </si>
  <si>
    <t>INTERASIA CATALYST</t>
  </si>
  <si>
    <t>MARGARET RIVER BRIDGE</t>
  </si>
  <si>
    <t>SWAN RIVER BRIDGE</t>
  </si>
  <si>
    <t>NIMTOFTE MAERSK</t>
  </si>
  <si>
    <t>8 DAYS</t>
  </si>
  <si>
    <t>9 DAYS</t>
  </si>
  <si>
    <t>INFERRO</t>
  </si>
  <si>
    <t>WAN HAI 305</t>
  </si>
  <si>
    <t>WAN HAI 302</t>
  </si>
  <si>
    <t>EVER COMPOSE</t>
  </si>
  <si>
    <t>UNI-PRUDENT</t>
  </si>
  <si>
    <t>SAWASDEE SIRIUS</t>
  </si>
  <si>
    <t>KMTC DALIAN</t>
  </si>
  <si>
    <t>VESSEL
VTX5 SERVICE</t>
  </si>
  <si>
    <t>CV1</t>
  </si>
  <si>
    <t>WAN HAI 306</t>
  </si>
  <si>
    <t>TS SHENZHEN</t>
  </si>
  <si>
    <t xml:space="preserve">INFINITY </t>
  </si>
  <si>
    <t>2315N</t>
  </si>
  <si>
    <t>2317N</t>
  </si>
  <si>
    <t>WAN HAI 365</t>
  </si>
  <si>
    <t>UNI-PATRIOT</t>
  </si>
  <si>
    <t xml:space="preserve">ARICA BRIDGE </t>
  </si>
  <si>
    <t xml:space="preserve">BEETHOVEN </t>
  </si>
  <si>
    <t>241N</t>
  </si>
  <si>
    <t xml:space="preserve">ACX DIAMOND </t>
  </si>
  <si>
    <t>242N</t>
  </si>
  <si>
    <t xml:space="preserve">ACX PEARL </t>
  </si>
  <si>
    <t xml:space="preserve">ACX CRYSTAL </t>
  </si>
  <si>
    <t>013N</t>
  </si>
  <si>
    <t xml:space="preserve">STARSHIP PEGASUS </t>
  </si>
  <si>
    <t xml:space="preserve">HOCHIMINH VOYAGER </t>
  </si>
  <si>
    <t xml:space="preserve">SAWASDEE SIRIUS </t>
  </si>
  <si>
    <t xml:space="preserve">PANCON BRIDGE </t>
  </si>
  <si>
    <t xml:space="preserve">STARSHIP TAURUS </t>
  </si>
  <si>
    <t xml:space="preserve">INVICTA </t>
  </si>
  <si>
    <t xml:space="preserve">DONGJIN VOYAGER </t>
  </si>
  <si>
    <t xml:space="preserve">KMTC NAGOYA </t>
  </si>
  <si>
    <t xml:space="preserve">KMTC SHANGHAI </t>
  </si>
  <si>
    <t xml:space="preserve">SM JAKARTA </t>
  </si>
  <si>
    <t xml:space="preserve">KMTC PUSAN </t>
  </si>
  <si>
    <t xml:space="preserve">STARSHIP URSA </t>
  </si>
  <si>
    <t xml:space="preserve">KMTC XIAMEN </t>
  </si>
  <si>
    <t xml:space="preserve">STARSHIP DRACO </t>
  </si>
  <si>
    <t xml:space="preserve">DONGJIN CONFIDENT </t>
  </si>
  <si>
    <t xml:space="preserve">SAWASDEE ALTAIR </t>
  </si>
  <si>
    <t>2308N</t>
  </si>
  <si>
    <t xml:space="preserve">KMTC SURABAYA </t>
  </si>
  <si>
    <t xml:space="preserve">STARSHIP JUPITER </t>
  </si>
  <si>
    <t xml:space="preserve">PEGASUS YOTTA </t>
  </si>
  <si>
    <t xml:space="preserve">POS YOKOHAMA </t>
  </si>
  <si>
    <t xml:space="preserve">STAR SKIPPER </t>
  </si>
  <si>
    <t xml:space="preserve">PEGASUS UNIX </t>
  </si>
  <si>
    <t xml:space="preserve">HONOR VOYAGER </t>
  </si>
  <si>
    <t xml:space="preserve">PEGASUS PACER </t>
  </si>
  <si>
    <t>2335E</t>
  </si>
  <si>
    <t xml:space="preserve">SUNNY ACACIA </t>
  </si>
  <si>
    <t xml:space="preserve">SUNNY LILY </t>
  </si>
  <si>
    <t xml:space="preserve">STAR EXPRESS </t>
  </si>
  <si>
    <t xml:space="preserve">SUNNY LAUREL </t>
  </si>
  <si>
    <t xml:space="preserve">STAR CHALLENGER </t>
  </si>
  <si>
    <t xml:space="preserve">STAR CHASER </t>
  </si>
  <si>
    <t>2334E</t>
  </si>
  <si>
    <t xml:space="preserve">STAR PIONEER </t>
  </si>
  <si>
    <t>2312E</t>
  </si>
  <si>
    <t>2313E</t>
  </si>
  <si>
    <t xml:space="preserve">KMTC HAIPHONG </t>
  </si>
  <si>
    <t xml:space="preserve">SKY IRIS </t>
  </si>
  <si>
    <t xml:space="preserve">STARSHIP LEO </t>
  </si>
  <si>
    <t xml:space="preserve">SKY TIARA </t>
  </si>
  <si>
    <t>SITC JIADE</t>
  </si>
  <si>
    <t>KMTC PENANG</t>
  </si>
  <si>
    <t>HOCHIMINH VOYAGER</t>
  </si>
  <si>
    <t>CAPE FARO</t>
  </si>
  <si>
    <t>POS BANGKOK</t>
  </si>
  <si>
    <t>2302N</t>
  </si>
  <si>
    <t xml:space="preserve">SUNNY CLOVER </t>
  </si>
  <si>
    <t xml:space="preserve">SUNNY IVY </t>
  </si>
  <si>
    <t xml:space="preserve">SHECAN </t>
  </si>
  <si>
    <t xml:space="preserve">STAR VOYAGER </t>
  </si>
  <si>
    <t xml:space="preserve">SUNNY IRIS </t>
  </si>
  <si>
    <t xml:space="preserve">STAR RANGER </t>
  </si>
  <si>
    <t>SHENG LIJI</t>
  </si>
  <si>
    <t>2326N</t>
  </si>
  <si>
    <t>2317S/2318N</t>
  </si>
  <si>
    <t>TOKUYAMA</t>
  </si>
  <si>
    <t>INTERASIA PURSUIT</t>
  </si>
  <si>
    <t>BINH DUONG PORT</t>
  </si>
  <si>
    <t xml:space="preserve">EVER COMPOSE </t>
  </si>
  <si>
    <t xml:space="preserve">CALLAO BRIDGE </t>
  </si>
  <si>
    <t xml:space="preserve">LORRAINE </t>
  </si>
  <si>
    <t xml:space="preserve">MOL ENDOWMENT </t>
  </si>
  <si>
    <t xml:space="preserve">DAPHNE </t>
  </si>
  <si>
    <t xml:space="preserve">ATHENS BRIDGE </t>
  </si>
  <si>
    <t xml:space="preserve">TS VANCOUVER </t>
  </si>
  <si>
    <t>2314E</t>
  </si>
  <si>
    <t xml:space="preserve">DONGJIN FIDES </t>
  </si>
  <si>
    <t xml:space="preserve">PEGASUS PRIME </t>
  </si>
  <si>
    <t>2315E</t>
  </si>
  <si>
    <t>2314S</t>
  </si>
  <si>
    <t xml:space="preserve">MARGARET RIVER BRIDGE </t>
  </si>
  <si>
    <t xml:space="preserve">SWAN RIVER BRIDGE </t>
  </si>
  <si>
    <t xml:space="preserve">PEARL RIVER BRIDGE </t>
  </si>
  <si>
    <t>OSAKA (Mon)</t>
  </si>
  <si>
    <t>KOBE (Tue)</t>
  </si>
  <si>
    <t>SHANGHAI (Fri)</t>
  </si>
  <si>
    <t>0FX96N1NC</t>
  </si>
  <si>
    <t>0FX98N1NC</t>
  </si>
  <si>
    <t>SITC HEBEI</t>
  </si>
  <si>
    <t>HEUNG-A BANGKOK</t>
  </si>
  <si>
    <t>KMTC SHIMIZU</t>
  </si>
  <si>
    <t>STARSHIP JUPITER</t>
  </si>
  <si>
    <t>2303N</t>
  </si>
  <si>
    <t>20/07</t>
  </si>
  <si>
    <t>14/07</t>
  </si>
  <si>
    <t>13/07</t>
  </si>
  <si>
    <t>WAN HAI 176</t>
  </si>
  <si>
    <t>27/07</t>
  </si>
  <si>
    <t>16/07</t>
  </si>
  <si>
    <t>21/07</t>
  </si>
  <si>
    <t>23/07</t>
  </si>
  <si>
    <t>28/07</t>
  </si>
  <si>
    <t>23002N</t>
  </si>
  <si>
    <t>23003N</t>
  </si>
  <si>
    <t>2328N</t>
  </si>
  <si>
    <t>2330N</t>
  </si>
  <si>
    <t>SHENG LI JI</t>
  </si>
  <si>
    <t xml:space="preserve">TIGER LIANYUNGANG </t>
  </si>
  <si>
    <t>2333S/2333N</t>
  </si>
  <si>
    <t>3CGCAN1NC</t>
  </si>
  <si>
    <t>3CGCCN1NC</t>
  </si>
  <si>
    <t>3CGCEN1NC</t>
  </si>
  <si>
    <t>3CGCGN1NC</t>
  </si>
  <si>
    <t>ETD - WED</t>
  </si>
  <si>
    <t>TUE 02:00 PM</t>
  </si>
  <si>
    <t>WAN HAI 366</t>
  </si>
  <si>
    <t>WAN HAI 329</t>
  </si>
  <si>
    <t>WAN HAI 359</t>
  </si>
  <si>
    <t>KUMASI</t>
  </si>
  <si>
    <t xml:space="preserve">1599-046N </t>
  </si>
  <si>
    <t>1601-026N</t>
  </si>
  <si>
    <t>1602-047N</t>
  </si>
  <si>
    <t xml:space="preserve">0230-416N  </t>
  </si>
  <si>
    <t xml:space="preserve">0231-387N </t>
  </si>
  <si>
    <t>228N</t>
  </si>
  <si>
    <t>073N</t>
  </si>
  <si>
    <t>243N</t>
  </si>
  <si>
    <t>281N</t>
  </si>
  <si>
    <t>312N</t>
  </si>
  <si>
    <t>244N</t>
  </si>
  <si>
    <t>014N</t>
  </si>
  <si>
    <t>077N</t>
  </si>
  <si>
    <t>850N</t>
  </si>
  <si>
    <t>149N</t>
  </si>
  <si>
    <t>KAWASAKI
(KWS01 - 09 Days)</t>
  </si>
  <si>
    <t>TOKYO
(TYO03 - 08 Days)</t>
  </si>
  <si>
    <t>YOKOHAMA
(YOK15 - 07 Days)</t>
  </si>
  <si>
    <t>KOBE
(UKB01- 10 Days)</t>
  </si>
  <si>
    <t>082N</t>
  </si>
  <si>
    <t>185N</t>
  </si>
  <si>
    <t>2316N</t>
  </si>
  <si>
    <t xml:space="preserve">STAR EXPLORER </t>
  </si>
  <si>
    <t xml:space="preserve">PANCON HARMONY </t>
  </si>
  <si>
    <t>1036E</t>
  </si>
  <si>
    <t>1037E</t>
  </si>
  <si>
    <t>0106N</t>
  </si>
  <si>
    <t>0040N</t>
  </si>
  <si>
    <t xml:space="preserve">KOTA JOHAN </t>
  </si>
  <si>
    <t xml:space="preserve">SITC MINGCHENG </t>
  </si>
  <si>
    <t xml:space="preserve">LOS ANDES BRIDGE </t>
  </si>
  <si>
    <t>2316E</t>
  </si>
  <si>
    <t>ETD (247)</t>
  </si>
  <si>
    <t xml:space="preserve">SUNNY DAISY </t>
  </si>
  <si>
    <t xml:space="preserve">STAR CLIPPER </t>
  </si>
  <si>
    <t>MAERSK NASSJO</t>
  </si>
  <si>
    <t>333N</t>
  </si>
  <si>
    <t>334N</t>
  </si>
  <si>
    <t>335N</t>
  </si>
  <si>
    <t>336N</t>
  </si>
  <si>
    <t>SITC WENDE</t>
  </si>
  <si>
    <t>PANCON CHAMPION</t>
  </si>
  <si>
    <t>SAWASDEE ATLANTIC</t>
  </si>
  <si>
    <t>2304N</t>
  </si>
  <si>
    <t>021N</t>
  </si>
  <si>
    <t>043N</t>
  </si>
  <si>
    <t>23017N</t>
  </si>
  <si>
    <t>2319N</t>
  </si>
  <si>
    <t>SHI SHANG 18 / 248E</t>
  </si>
  <si>
    <t>SHI SHANG 18 / 249E</t>
  </si>
  <si>
    <t>2321N</t>
  </si>
  <si>
    <t>SHI SHANG 18 / 250E</t>
  </si>
  <si>
    <t>SHI SHANG 18 / 251E</t>
  </si>
  <si>
    <t>SITC NAGOYA / 2356E</t>
  </si>
  <si>
    <t>SINOTRANS OSAKA / 2338E</t>
  </si>
  <si>
    <t>SITC NAGOYA / 2358E</t>
  </si>
  <si>
    <t>SINOTRANS OSAKA / 2340E</t>
  </si>
  <si>
    <t>IBN AL ABBAR / 306E</t>
  </si>
  <si>
    <t>IBN AL ABBAR / 307E</t>
  </si>
  <si>
    <t>IBN AL ABBAR / 308E</t>
  </si>
  <si>
    <t>IBN AL ABBAR / 309E</t>
  </si>
  <si>
    <t>SINOTRANS SHANGHAI / 2335E</t>
  </si>
  <si>
    <t>SNL NANTONG / 2336E</t>
  </si>
  <si>
    <t>SINOTRANS SHANGHAI / 2337E</t>
  </si>
  <si>
    <t>SNL NANTONG / 2338E</t>
  </si>
  <si>
    <t>SINOTRANS SHANGHAI / 2339E</t>
  </si>
  <si>
    <t>SNL NANTONG / 2340E</t>
  </si>
  <si>
    <t xml:space="preserve">SNL NANJING </t>
  </si>
  <si>
    <t>2307S/2308N</t>
  </si>
  <si>
    <t>2319S/2320N</t>
  </si>
  <si>
    <t>2336S/2336N</t>
  </si>
  <si>
    <t>ASIATIC QUEST / 2335E</t>
  </si>
  <si>
    <t>ASIATIC QUEST / 2336E</t>
  </si>
  <si>
    <t>ASIATIC QUEST / 2337E</t>
  </si>
  <si>
    <t>SINOTRANS SHANGHAI / 2338E</t>
  </si>
  <si>
    <t>SNL NANTONG / 2339E</t>
  </si>
  <si>
    <t>2332N</t>
  </si>
  <si>
    <t>2334N</t>
  </si>
  <si>
    <t>SITC KEELUNG</t>
  </si>
  <si>
    <t>SKIP HCM</t>
  </si>
  <si>
    <t>2347E</t>
  </si>
  <si>
    <t>2348E</t>
  </si>
  <si>
    <t xml:space="preserve">SUNNY SPRUCE </t>
  </si>
  <si>
    <t xml:space="preserve">SUNNY MAPLE </t>
  </si>
  <si>
    <t xml:space="preserve">SUNNY PALM </t>
  </si>
  <si>
    <t>2346E</t>
  </si>
  <si>
    <t>2349E</t>
  </si>
  <si>
    <t>delay to 27/08</t>
  </si>
  <si>
    <t>delay to 14/09</t>
  </si>
  <si>
    <t>229N</t>
  </si>
  <si>
    <t>074N</t>
  </si>
  <si>
    <t>230N</t>
  </si>
  <si>
    <t>075N</t>
  </si>
  <si>
    <t>282N</t>
  </si>
  <si>
    <t>313N</t>
  </si>
  <si>
    <t>245N</t>
  </si>
  <si>
    <t>283N</t>
  </si>
  <si>
    <t>314N</t>
  </si>
  <si>
    <t>delay to 15/09</t>
  </si>
  <si>
    <t>delay to 28/08</t>
  </si>
  <si>
    <t>015N</t>
  </si>
  <si>
    <t>078N</t>
  </si>
  <si>
    <t>851N</t>
  </si>
  <si>
    <t>150N</t>
  </si>
  <si>
    <t>016N</t>
  </si>
  <si>
    <t>INTERASIA ELEVATE</t>
  </si>
  <si>
    <t>WAN HAI 292</t>
  </si>
  <si>
    <t>KUO LONG</t>
  </si>
  <si>
    <t>CNC TOPAZ</t>
  </si>
  <si>
    <t>3CGS2N1NC</t>
  </si>
  <si>
    <t>3CGCIN1NC</t>
  </si>
  <si>
    <t>3CGCKN1NC</t>
  </si>
  <si>
    <t>3CGCMN1NC</t>
  </si>
  <si>
    <t>3CGCON1NC</t>
  </si>
  <si>
    <t>3CGCQN1NC</t>
  </si>
  <si>
    <t>delay to 31/08</t>
  </si>
  <si>
    <t>1608-049N</t>
  </si>
  <si>
    <t xml:space="preserve">1607-028N </t>
  </si>
  <si>
    <t xml:space="preserve">1606-039N  </t>
  </si>
  <si>
    <t xml:space="preserve">1605-048N </t>
  </si>
  <si>
    <t xml:space="preserve">1604-027N </t>
  </si>
  <si>
    <t>1603-038N</t>
  </si>
  <si>
    <t xml:space="preserve">1600-037N  </t>
  </si>
  <si>
    <t>1598-025N</t>
  </si>
  <si>
    <t xml:space="preserve">Notice : The estimated schedule is considered for information purposes only and the Carrier may update, </t>
  </si>
  <si>
    <t xml:space="preserve">         revise this schedule from time to time without any prior notice.  </t>
  </si>
  <si>
    <t xml:space="preserve">UNI-PRUDENT </t>
  </si>
  <si>
    <t xml:space="preserve">UNI-PATRIOT </t>
  </si>
  <si>
    <t>0238-585N</t>
  </si>
  <si>
    <t xml:space="preserve">0237-389N </t>
  </si>
  <si>
    <t>0236-418N</t>
  </si>
  <si>
    <t>0235-584N</t>
  </si>
  <si>
    <t>0234-388N</t>
  </si>
  <si>
    <t>0233-417N</t>
  </si>
  <si>
    <t xml:space="preserve">0232-583N  </t>
  </si>
  <si>
    <t xml:space="preserve"> 0229-582N </t>
  </si>
  <si>
    <t>delay to 03/09</t>
  </si>
  <si>
    <t>083N</t>
  </si>
  <si>
    <t>186N</t>
  </si>
  <si>
    <t>084N</t>
  </si>
  <si>
    <t>Before 10.00hrs of TUE</t>
  </si>
  <si>
    <t>0FX9AN1NC</t>
  </si>
  <si>
    <t>0FX9CN1NC</t>
  </si>
  <si>
    <t>0FX9EN1NC</t>
  </si>
  <si>
    <t>0FX9GN1NC</t>
  </si>
  <si>
    <t>0FX9IN1NC</t>
  </si>
  <si>
    <t>ETD - WEB</t>
  </si>
  <si>
    <t>MAERSK NORBERG</t>
  </si>
  <si>
    <t>337N</t>
  </si>
  <si>
    <t>338N</t>
  </si>
  <si>
    <t>339N</t>
  </si>
  <si>
    <t>340N</t>
  </si>
  <si>
    <t>VESSEL
KTX1-N SERVICE</t>
  </si>
  <si>
    <t>OREA</t>
  </si>
  <si>
    <t>AKITETA</t>
  </si>
  <si>
    <t>MANET</t>
  </si>
  <si>
    <t>CEBU</t>
  </si>
  <si>
    <t>022N</t>
  </si>
  <si>
    <t>024N</t>
  </si>
  <si>
    <t>045N</t>
  </si>
  <si>
    <t>006N</t>
  </si>
  <si>
    <t>023N</t>
  </si>
  <si>
    <t>044N</t>
  </si>
  <si>
    <t>005N</t>
  </si>
  <si>
    <t>020N</t>
  </si>
  <si>
    <t>2318N</t>
  </si>
  <si>
    <t>2312N</t>
  </si>
  <si>
    <t>1038E</t>
  </si>
  <si>
    <t>0095N</t>
  </si>
  <si>
    <t>0197N</t>
  </si>
  <si>
    <t>0041N</t>
  </si>
  <si>
    <t>0107N</t>
  </si>
  <si>
    <t>2317E</t>
  </si>
  <si>
    <t>1446E</t>
  </si>
  <si>
    <t>2336E</t>
  </si>
  <si>
    <t>2322E</t>
  </si>
  <si>
    <t>1447E</t>
  </si>
  <si>
    <t>2337E</t>
  </si>
  <si>
    <t>2318E</t>
  </si>
  <si>
    <t>1448E</t>
  </si>
  <si>
    <t>2338E</t>
  </si>
  <si>
    <t>2323E</t>
  </si>
  <si>
    <t>1449E</t>
  </si>
  <si>
    <t>2339E</t>
  </si>
  <si>
    <t>2319E</t>
  </si>
  <si>
    <t xml:space="preserve">YOKOHAMA TRADER </t>
  </si>
  <si>
    <t>2343E</t>
  </si>
  <si>
    <t>2344E</t>
  </si>
  <si>
    <t>2345E</t>
  </si>
  <si>
    <t>1039E</t>
  </si>
  <si>
    <t>1040E</t>
  </si>
  <si>
    <t>1041E</t>
  </si>
  <si>
    <t>2353E</t>
  </si>
  <si>
    <t>2354E</t>
  </si>
  <si>
    <t>2356E</t>
  </si>
  <si>
    <t>2357E</t>
  </si>
  <si>
    <t>2359E</t>
  </si>
  <si>
    <t>0422S</t>
  </si>
  <si>
    <t>0423S</t>
  </si>
  <si>
    <t>0424S</t>
  </si>
  <si>
    <t>0425S</t>
  </si>
  <si>
    <t>0426S</t>
  </si>
  <si>
    <t>0427S</t>
  </si>
  <si>
    <t>0428S</t>
  </si>
  <si>
    <t>0429S</t>
  </si>
  <si>
    <t>2355E</t>
  </si>
  <si>
    <t>2358E</t>
  </si>
  <si>
    <t>2315S</t>
  </si>
  <si>
    <t>2335S</t>
  </si>
  <si>
    <t xml:space="preserve">SUNNY COSMOS </t>
  </si>
  <si>
    <t>2316S</t>
  </si>
  <si>
    <t>1040N</t>
  </si>
  <si>
    <t>1041N</t>
  </si>
  <si>
    <t>MOJI
T/S TWTPE</t>
  </si>
  <si>
    <t>023</t>
  </si>
  <si>
    <t>CONTSHIP UNO</t>
  </si>
  <si>
    <t>23029N</t>
  </si>
  <si>
    <t>TS LIANYUNGANG</t>
  </si>
  <si>
    <t>23030N</t>
  </si>
  <si>
    <t>23018N</t>
  </si>
  <si>
    <t>23031N</t>
  </si>
  <si>
    <t>23004N</t>
  </si>
  <si>
    <t>23019N</t>
  </si>
  <si>
    <t>23032N</t>
  </si>
  <si>
    <t>23005N</t>
  </si>
  <si>
    <t>23020N</t>
  </si>
  <si>
    <t>SITC SHANGHAI</t>
  </si>
  <si>
    <t>IBN AL ABBAR / 310E</t>
  </si>
  <si>
    <t>IBN AL ABBAR / 311E</t>
  </si>
  <si>
    <t>IBN AL ABBAR / 312E</t>
  </si>
  <si>
    <t>IBN AL ABBAR / 213E</t>
  </si>
  <si>
    <t>SITC NAGOYA / 2360E</t>
  </si>
  <si>
    <t>SINOTRANS OSAKA / 2342E</t>
  </si>
  <si>
    <t>SITC NAGOYA / 2362E</t>
  </si>
  <si>
    <t>SINOTRANS OSAKA / 2344E</t>
  </si>
  <si>
    <t>SHI SHANG 18 / 252E</t>
  </si>
  <si>
    <t>SHI SHANG 18 / 253E</t>
  </si>
  <si>
    <t>SHI SHANG 18 / 254E</t>
  </si>
  <si>
    <t>SHI SHANG 18 / 255E</t>
  </si>
  <si>
    <t>ISARA BHUM / 2338E</t>
  </si>
  <si>
    <t>SINOTRANS SHANGHAI / 2341E</t>
  </si>
  <si>
    <t>SNL NANTONG / 2342E</t>
  </si>
  <si>
    <t>SINOTRANS SHANGHAI / 2343E</t>
  </si>
  <si>
    <t>SNL NANTONG / 2344E</t>
  </si>
  <si>
    <t>2310N</t>
  </si>
  <si>
    <t>2322N</t>
  </si>
  <si>
    <t>2339N</t>
  </si>
  <si>
    <t>SINOTRANS SHANGHAI / 2340E</t>
  </si>
  <si>
    <t>ISARA BHUM / 2341E</t>
  </si>
  <si>
    <t>SINOTRANS SHANGHAI / 2342E</t>
  </si>
  <si>
    <t>ISARA BHUM / 2343E</t>
  </si>
  <si>
    <r>
      <rPr>
        <b/>
        <sz val="10"/>
        <color indexed="8"/>
        <rFont val="Cambria"/>
        <family val="1"/>
        <scheme val="major"/>
      </rPr>
      <t>NGO
ETA</t>
    </r>
  </si>
  <si>
    <t>ISARA BHUM / 2340E</t>
  </si>
  <si>
    <t>ISARA BHUM / 2342E</t>
  </si>
  <si>
    <t>SITC KANTO</t>
  </si>
  <si>
    <t>SITC SHENGDE</t>
  </si>
  <si>
    <t>SITC RUNDE</t>
  </si>
  <si>
    <t>SITC MACAO</t>
  </si>
  <si>
    <t>SAKAISENBOKU</t>
  </si>
  <si>
    <t>TUE</t>
  </si>
  <si>
    <t>FRI</t>
  </si>
  <si>
    <t>SUN</t>
  </si>
  <si>
    <t>MON</t>
  </si>
  <si>
    <t>WED</t>
  </si>
  <si>
    <t>4 days</t>
  </si>
  <si>
    <t>12 days</t>
  </si>
  <si>
    <t>2336N</t>
  </si>
  <si>
    <t>2320N</t>
  </si>
  <si>
    <t>NANSHA</t>
  </si>
  <si>
    <t>LIANYUNGANG</t>
  </si>
  <si>
    <t>QINGDAO</t>
  </si>
  <si>
    <t>SAT</t>
  </si>
  <si>
    <t>THU</t>
  </si>
  <si>
    <t>3 days</t>
  </si>
  <si>
    <t>7days</t>
  </si>
  <si>
    <t>8days</t>
  </si>
  <si>
    <t>9days</t>
  </si>
  <si>
    <t>10days</t>
  </si>
  <si>
    <t>12days</t>
  </si>
  <si>
    <t>15 days</t>
  </si>
  <si>
    <t>2338N</t>
  </si>
  <si>
    <t xml:space="preserve">0228-386N </t>
  </si>
  <si>
    <t>SITC LIAONING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</si>
</sst>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8">
    <numFmt numFmtId="5" formatCode="&quot;$&quot;#,##0_);\(&quot;$&quot;#,##0\)"/>
    <numFmt numFmtId="43" formatCode="_(* #,##0.00_);_(* \(#,##0.00\);_(* &quot;-&quot;??_);_(@_)"/>
    <numFmt numFmtId="164" formatCode="&quot;¥&quot;#,##0;[Red]&quot;¥&quot;\-#,##0"/>
    <numFmt numFmtId="165" formatCode="&quot;¥&quot;#,##0.00;[Red]&quot;¥&quot;\-#,##0.00"/>
    <numFmt numFmtId="166" formatCode="[$-409]d\-mmm;@"/>
    <numFmt numFmtId="167" formatCode="dd/mm"/>
    <numFmt numFmtId="168" formatCode="d/mm"/>
    <numFmt numFmtId="169" formatCode="dd\/m"/>
    <numFmt numFmtId="170" formatCode="000"/>
    <numFmt numFmtId="171" formatCode="###\ &quot;N&quot;\ "/>
    <numFmt numFmtId="172" formatCode="&quot;V.&quot;000#&quot;N&quot;"/>
    <numFmt numFmtId="173" formatCode="m\/d"/>
    <numFmt numFmtId="174" formatCode="&quot;CAPE&quot;\ "/>
    <numFmt numFmtId="175" formatCode="&quot;0&quot;##&quot;N&quot;"/>
    <numFmt numFmtId="176" formatCode="0&quot;N&quot;"/>
    <numFmt numFmtId="177" formatCode="&quot;Dien Hong V.0&quot;##&quot;-98&quot;"/>
    <numFmt numFmtId="178" formatCode="_-* #,##0.00_-;\-* #,##0.00_-;_-* &quot;-&quot;??_-;_-@_-"/>
    <numFmt numFmtId="179" formatCode="_-&quot;$&quot;* #,##0_-;\-&quot;$&quot;* #,##0_-;_-&quot;$&quot;* &quot;-&quot;_-;_-@_-"/>
    <numFmt numFmtId="180" formatCode="_-* #,##0_-;\-* #,##0_-;_-* &quot;-&quot;_-;_-@_-"/>
    <numFmt numFmtId="181" formatCode="_-&quot;$&quot;* #,##0.00_-;\-&quot;$&quot;* #,##0.00_-;_-&quot;$&quot;* &quot;-&quot;??_-;_-@_-"/>
    <numFmt numFmtId="182" formatCode="mm/dd/yy"/>
    <numFmt numFmtId="183" formatCode="#,##0;\-#,##0;&quot;-&quot;"/>
    <numFmt numFmtId="184" formatCode="\$#,##0\ ;\(\$#,##0\)"/>
    <numFmt numFmtId="185" formatCode="&quot;¥&quot;#,##0;[Red]&quot;¥&quot;&quot;¥&quot;\-#,##0"/>
    <numFmt numFmtId="186" formatCode="&quot;¥&quot;#,##0.00;[Red]&quot;¥&quot;&quot;¥&quot;&quot;¥&quot;&quot;¥&quot;&quot;¥&quot;&quot;¥&quot;\-#,##0.00"/>
    <numFmt numFmtId="187" formatCode="&quot;£&quot;#,##0.00;\-&quot;£&quot;#,##0.00"/>
    <numFmt numFmtId="188" formatCode="0.000&quot;  &quot;"/>
    <numFmt numFmtId="189" formatCode="0.0000&quot;  &quot;"/>
    <numFmt numFmtId="190" formatCode="0;[Red]0"/>
    <numFmt numFmtId="191" formatCode="&quot;$&quot;#,##0;\-&quot;$&quot;#,##0"/>
    <numFmt numFmtId="192" formatCode="0.00000&quot;  &quot;"/>
    <numFmt numFmtId="193" formatCode="&quot;00&quot;##&quot;N&quot;"/>
    <numFmt numFmtId="194" formatCode="#,##0;[Red]&quot;-&quot;#,##0"/>
    <numFmt numFmtId="195" formatCode="#,##0.00;[Red]&quot;-&quot;#,##0.00"/>
    <numFmt numFmtId="196" formatCode="_-* #,##0.00\ &quot;F&quot;_-;\-* #,##0.00\ &quot;F&quot;_-;_-* &quot;-&quot;??\ &quot;F&quot;_-;_-@_-"/>
    <numFmt numFmtId="197" formatCode="0.0&quot;  &quot;"/>
    <numFmt numFmtId="198" formatCode="[$-409]d/mmm;@"/>
    <numFmt numFmtId="199" formatCode="&quot;V.&quot;00#&quot;N&quot;"/>
    <numFmt numFmtId="200" formatCode="###&quot;E&quot;"/>
    <numFmt numFmtId="201" formatCode="m&quot;/&quot;d"/>
    <numFmt numFmtId="202" formatCode="00##&quot;N&quot;"/>
    <numFmt numFmtId="203" formatCode="&quot;V.&quot;00##&quot;N&quot;"/>
    <numFmt numFmtId="204" formatCode="_-&quot;NT$&quot;* #,##0.00_-;\-&quot;NT$&quot;* #,##0.00_-;_-&quot;NT$&quot;* &quot;-&quot;??_-;_-@_-"/>
    <numFmt numFmtId="205" formatCode="_-&quot;NT$&quot;* #,##0_-;\-&quot;NT$&quot;* #,##0_-;_-&quot;NT$&quot;* &quot;-&quot;_-;_-@_-"/>
    <numFmt numFmtId="206" formatCode="\(ddd\)\ dd/mm"/>
    <numFmt numFmtId="207" formatCode="00#"/>
    <numFmt numFmtId="208" formatCode="ddd\-dd/mm"/>
    <numFmt numFmtId="209" formatCode=";;;"/>
  </numFmts>
  <fonts count="272">
    <font>
      <sz val="10"/>
      <name val="VNI-Time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VNI-Helve"/>
      <family val="2"/>
    </font>
    <font>
      <sz val="10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b/>
      <sz val="16"/>
      <name val="VNI-Helve-Condense"/>
      <family val="2"/>
    </font>
    <font>
      <sz val="10"/>
      <name val="VNI-Helve-Condense"/>
      <family val="2"/>
    </font>
    <font>
      <sz val="12"/>
      <name val="VNI-Helve-Condense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0"/>
      <name val="MS Sans Serif"/>
      <family val="2"/>
    </font>
    <font>
      <sz val="8"/>
      <name val="VNI-Times"/>
      <family val="2"/>
    </font>
    <font>
      <sz val="9"/>
      <name val="Arial"/>
      <family val="2"/>
    </font>
    <font>
      <sz val="12"/>
      <name val="VNI-Times"/>
      <family val="2"/>
    </font>
    <font>
      <sz val="11"/>
      <name val="VNI-Times"/>
      <family val="2"/>
    </font>
    <font>
      <sz val="18"/>
      <color indexed="8"/>
      <name val="Arial"/>
      <family val="2"/>
    </font>
    <font>
      <u/>
      <sz val="8.25"/>
      <color indexed="12"/>
      <name val="VNI-Times"/>
      <family val="2"/>
    </font>
    <font>
      <sz val="10"/>
      <name val="Lucida Console"/>
      <family val="3"/>
    </font>
    <font>
      <b/>
      <sz val="20"/>
      <name val="Lucida Console"/>
      <family val="3"/>
    </font>
    <font>
      <b/>
      <sz val="9"/>
      <name val="Lucida Console"/>
      <family val="3"/>
    </font>
    <font>
      <sz val="8"/>
      <name val="Lucida Console"/>
      <family val="3"/>
    </font>
    <font>
      <b/>
      <sz val="30"/>
      <name val="Lucida Console"/>
      <family val="3"/>
    </font>
    <font>
      <b/>
      <u/>
      <sz val="12"/>
      <color indexed="10"/>
      <name val="Lucida Console"/>
      <family val="3"/>
    </font>
    <font>
      <sz val="12"/>
      <name val="Lucida Console"/>
      <family val="3"/>
    </font>
    <font>
      <b/>
      <i/>
      <sz val="9"/>
      <name val="Lucida Console"/>
      <family val="3"/>
    </font>
    <font>
      <sz val="12"/>
      <name val="宋体"/>
    </font>
    <font>
      <sz val="10"/>
      <name val="Helv"/>
      <family val="2"/>
    </font>
    <font>
      <b/>
      <i/>
      <sz val="10"/>
      <name val="Lucida Console"/>
      <family val="3"/>
    </font>
    <font>
      <i/>
      <sz val="12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u/>
      <sz val="10"/>
      <color indexed="12"/>
      <name val="Arial"/>
      <family val="2"/>
    </font>
    <font>
      <b/>
      <i/>
      <sz val="18"/>
      <name val="Arial"/>
      <family val="2"/>
    </font>
    <font>
      <sz val="18"/>
      <color indexed="12"/>
      <name val="Arial"/>
      <family val="2"/>
    </font>
    <font>
      <b/>
      <sz val="15"/>
      <name val="Arial"/>
      <family val="2"/>
    </font>
    <font>
      <b/>
      <i/>
      <sz val="18"/>
      <color indexed="8"/>
      <name val="Arial"/>
      <family val="2"/>
    </font>
    <font>
      <sz val="12"/>
      <name val="細明體"/>
      <family val="3"/>
      <charset val="136"/>
    </font>
    <font>
      <sz val="10"/>
      <name val="Helv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新細明體"/>
      <family val="1"/>
      <charset val="136"/>
    </font>
    <font>
      <u/>
      <sz val="6"/>
      <color indexed="12"/>
      <name val="細明體"/>
      <family val="3"/>
      <charset val="136"/>
    </font>
    <font>
      <u/>
      <sz val="6"/>
      <color indexed="36"/>
      <name val="細明體"/>
      <family val="3"/>
      <charset val="136"/>
    </font>
    <font>
      <sz val="14"/>
      <name val="뼻뮝"/>
      <family val="3"/>
    </font>
    <font>
      <sz val="12"/>
      <name val="뼻뮝"/>
      <family val="1"/>
    </font>
    <font>
      <sz val="12"/>
      <name val="바탕체"/>
      <family val="3"/>
    </font>
    <font>
      <sz val="10"/>
      <name val="굴림체"/>
      <family val="3"/>
    </font>
    <font>
      <sz val="10"/>
      <name val="Arial"/>
      <family val="2"/>
      <charset val="163"/>
    </font>
    <font>
      <sz val="10"/>
      <name val="Arial"/>
      <family val="2"/>
    </font>
    <font>
      <u/>
      <sz val="12"/>
      <color indexed="12"/>
      <name val="新細明體"/>
      <family val="1"/>
      <charset val="136"/>
    </font>
    <font>
      <sz val="10"/>
      <name val="MS Sans Serif"/>
      <family val="2"/>
    </font>
    <font>
      <sz val="10"/>
      <name val="Times New Roman"/>
      <family val="1"/>
    </font>
    <font>
      <sz val="14"/>
      <name val="AngsanaUPC"/>
      <family val="1"/>
    </font>
    <font>
      <u/>
      <sz val="10"/>
      <color indexed="14"/>
      <name val="‚l‚r ‚oƒSƒVƒbƒN"/>
      <family val="3"/>
    </font>
    <font>
      <sz val="12"/>
      <name val="¹UAAA¼"/>
      <family val="1"/>
    </font>
    <font>
      <u/>
      <sz val="10"/>
      <color indexed="12"/>
      <name val="‚l‚r ‚oƒSƒVƒbƒN"/>
      <family val="3"/>
    </font>
    <font>
      <sz val="8"/>
      <color indexed="12"/>
      <name val="Helv"/>
      <family val="2"/>
    </font>
    <font>
      <sz val="7"/>
      <name val="Small Fonts"/>
      <family val="3"/>
      <charset val="128"/>
    </font>
    <font>
      <sz val="10"/>
      <name val="Courier New"/>
      <family val="3"/>
    </font>
    <font>
      <u/>
      <sz val="8.25"/>
      <color indexed="12"/>
      <name val="ＭＳ Ｐゴシック"/>
      <family val="3"/>
      <charset val="128"/>
    </font>
    <font>
      <u/>
      <sz val="12"/>
      <color indexed="12"/>
      <name val="VNI-Times"/>
      <family val="2"/>
    </font>
    <font>
      <u/>
      <sz val="11"/>
      <color indexed="12"/>
      <name val="VNI-Times"/>
      <family val="2"/>
    </font>
    <font>
      <u/>
      <sz val="11"/>
      <color indexed="12"/>
      <name val="VNI-Helve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夥鰻羹"/>
      <family val="1"/>
      <charset val="136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Helv"/>
      <family val="2"/>
    </font>
    <font>
      <b/>
      <sz val="8"/>
      <color indexed="8"/>
      <name val="Helv"/>
      <family val="2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Cambria"/>
      <family val="1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宋体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宋体"/>
    </font>
    <font>
      <sz val="6"/>
      <name val="ＭＳ Ｐゴシック"/>
      <family val="3"/>
      <charset val="128"/>
    </font>
    <font>
      <sz val="12"/>
      <name val="VNI-Times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mbria"/>
      <family val="3"/>
      <charset val="128"/>
    </font>
    <font>
      <sz val="12"/>
      <name val="Cambria"/>
      <family val="3"/>
      <charset val="128"/>
    </font>
    <font>
      <b/>
      <sz val="7"/>
      <name val="Cambria"/>
      <family val="3"/>
      <charset val="128"/>
    </font>
    <font>
      <b/>
      <sz val="6"/>
      <name val="Cambria"/>
      <family val="3"/>
      <charset val="128"/>
    </font>
    <font>
      <b/>
      <sz val="12"/>
      <name val="Cambria"/>
      <family val="3"/>
      <charset val="128"/>
    </font>
    <font>
      <sz val="7"/>
      <name val="Cambria"/>
      <family val="3"/>
      <charset val="128"/>
    </font>
    <font>
      <sz val="10"/>
      <name val="Cambria"/>
      <family val="3"/>
      <charset val="128"/>
    </font>
    <font>
      <sz val="8"/>
      <name val="Cambria"/>
      <family val="3"/>
      <charset val="128"/>
    </font>
    <font>
      <sz val="10"/>
      <name val="Cambria"/>
      <family val="1"/>
    </font>
    <font>
      <sz val="11"/>
      <color indexed="8"/>
      <name val="Cambria"/>
      <family val="1"/>
    </font>
    <font>
      <sz val="10"/>
      <color indexed="8"/>
      <name val="Cambria"/>
      <family val="1"/>
    </font>
    <font>
      <b/>
      <u/>
      <sz val="12"/>
      <color indexed="10"/>
      <name val="Lucida Console"/>
      <family val="3"/>
    </font>
    <font>
      <sz val="12"/>
      <color indexed="8"/>
      <name val="Times New Roman"/>
      <family val="1"/>
    </font>
    <font>
      <b/>
      <sz val="17"/>
      <name val="Cambria"/>
      <family val="3"/>
      <charset val="128"/>
    </font>
    <font>
      <sz val="10"/>
      <name val="Arial"/>
      <family val="2"/>
    </font>
    <font>
      <b/>
      <sz val="24"/>
      <name val="Lucida Console"/>
      <family val="3"/>
    </font>
    <font>
      <b/>
      <strike/>
      <sz val="12"/>
      <color indexed="8"/>
      <name val="Times New Roman"/>
      <family val="1"/>
    </font>
    <font>
      <sz val="11"/>
      <name val="Cambria"/>
      <family val="1"/>
    </font>
    <font>
      <sz val="10"/>
      <name val="Helv"/>
    </font>
    <font>
      <u/>
      <sz val="11"/>
      <color indexed="12"/>
      <name val="VNI-Times"/>
    </font>
    <font>
      <sz val="12"/>
      <color indexed="18"/>
      <name val="Times New Roman"/>
      <family val="1"/>
    </font>
    <font>
      <sz val="10"/>
      <name val="Arial"/>
      <family val="2"/>
    </font>
    <font>
      <b/>
      <sz val="1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sz val="11"/>
      <name val="VNI-Times"/>
    </font>
    <font>
      <sz val="8"/>
      <color indexed="8"/>
      <name val="Arial"/>
      <family val="2"/>
    </font>
    <font>
      <b/>
      <sz val="13"/>
      <name val="Times New Roman"/>
      <family val="1"/>
    </font>
    <font>
      <b/>
      <sz val="10"/>
      <name val="Times New Roman"/>
      <family val="1"/>
    </font>
    <font>
      <b/>
      <sz val="11"/>
      <color indexed="12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7"/>
      <name val="Cambria"/>
      <family val="1"/>
    </font>
    <font>
      <u/>
      <sz val="7"/>
      <name val="Cambria"/>
      <family val="1"/>
    </font>
    <font>
      <sz val="10"/>
      <name val="Arial"/>
      <family val="2"/>
    </font>
    <font>
      <u/>
      <sz val="3"/>
      <color indexed="12"/>
      <name val="細明體"/>
      <family val="3"/>
      <charset val="136"/>
    </font>
    <font>
      <sz val="11"/>
      <color indexed="8"/>
      <name val="ＭＳ Ｐゴシック"/>
      <family val="2"/>
      <charset val="128"/>
    </font>
    <font>
      <sz val="11"/>
      <color indexed="9"/>
      <name val="ＭＳ Ｐゴシック"/>
      <family val="2"/>
      <charset val="128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sz val="11"/>
      <color indexed="20"/>
      <name val="ＭＳ Ｐゴシック"/>
      <family val="2"/>
      <charset val="128"/>
    </font>
    <font>
      <sz val="12"/>
      <name val="宋体"/>
      <charset val="134"/>
    </font>
    <font>
      <sz val="11"/>
      <color indexed="17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b/>
      <sz val="11"/>
      <color indexed="8"/>
      <name val="ＭＳ Ｐゴシック"/>
      <family val="2"/>
      <charset val="128"/>
    </font>
    <font>
      <b/>
      <sz val="10"/>
      <color indexed="18"/>
      <name val="Times New Roman"/>
      <family val="1"/>
    </font>
    <font>
      <b/>
      <sz val="9"/>
      <color indexed="18"/>
      <name val="Times New Roman"/>
      <family val="1"/>
    </font>
    <font>
      <sz val="12"/>
      <name val="VNtimes new roman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8"/>
      <name val="Arial"/>
      <family val="2"/>
    </font>
    <font>
      <sz val="12"/>
      <name val="Cambria"/>
      <family val="1"/>
    </font>
    <font>
      <sz val="10"/>
      <name val="VNI-Times"/>
      <family val="2"/>
    </font>
    <font>
      <b/>
      <strike/>
      <sz val="12"/>
      <name val="Times New Roman"/>
      <family val="1"/>
    </font>
    <font>
      <b/>
      <sz val="8"/>
      <color indexed="10"/>
      <name val="Arial"/>
      <family val="2"/>
    </font>
    <font>
      <sz val="10"/>
      <color indexed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color indexed="8"/>
      <name val="Cambria"/>
      <family val="1"/>
    </font>
    <font>
      <b/>
      <u/>
      <sz val="10"/>
      <color indexed="8"/>
      <name val="Cambria"/>
      <family val="1"/>
    </font>
    <font>
      <b/>
      <sz val="10"/>
      <name val="VNI-Helve-Condense"/>
    </font>
    <font>
      <sz val="8"/>
      <name val="Cambria"/>
      <family val="1"/>
    </font>
    <font>
      <u/>
      <sz val="7"/>
      <name val="Cambria"/>
      <family val="3"/>
      <charset val="128"/>
    </font>
    <font>
      <u/>
      <sz val="11"/>
      <color theme="10"/>
      <name val="Calibri"/>
      <family val="2"/>
      <scheme val="minor"/>
    </font>
    <font>
      <u/>
      <sz val="11"/>
      <color theme="10"/>
      <name val="VNI-Times"/>
    </font>
    <font>
      <u/>
      <sz val="11"/>
      <color theme="10"/>
      <name val="Calibri"/>
      <family val="2"/>
    </font>
    <font>
      <u/>
      <sz val="11"/>
      <color theme="10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rgb="FF000000"/>
      <name val="Arial"/>
      <family val="2"/>
      <charset val="1"/>
    </font>
    <font>
      <sz val="8"/>
      <color theme="1"/>
      <name val="Arial"/>
      <family val="2"/>
    </font>
    <font>
      <b/>
      <sz val="10"/>
      <name val="Cambria"/>
      <family val="1"/>
      <scheme val="major"/>
    </font>
    <font>
      <u/>
      <sz val="10"/>
      <name val="Cambria"/>
      <family val="1"/>
      <scheme val="major"/>
    </font>
    <font>
      <i/>
      <sz val="10"/>
      <name val="Cambria"/>
      <family val="1"/>
      <scheme val="major"/>
    </font>
    <font>
      <b/>
      <sz val="10"/>
      <color theme="1"/>
      <name val="Times New Roman"/>
      <family val="1"/>
    </font>
    <font>
      <u/>
      <sz val="10"/>
      <color rgb="FF0000FF"/>
      <name val="Arial"/>
      <family val="2"/>
    </font>
    <font>
      <b/>
      <sz val="10"/>
      <color rgb="FFFF0000"/>
      <name val="Cambria"/>
      <family val="1"/>
      <scheme val="major"/>
    </font>
    <font>
      <b/>
      <sz val="9"/>
      <color rgb="FFFF0000"/>
      <name val="Calibri"/>
      <family val="2"/>
      <scheme val="minor"/>
    </font>
    <font>
      <sz val="9"/>
      <color rgb="FF000066"/>
      <name val="Calibri"/>
      <family val="2"/>
      <scheme val="minor"/>
    </font>
    <font>
      <b/>
      <u/>
      <sz val="12"/>
      <color rgb="FFFF0000"/>
      <name val="Lucida Console"/>
      <family val="3"/>
    </font>
    <font>
      <b/>
      <sz val="11"/>
      <name val="Cambria"/>
      <family val="1"/>
      <scheme val="major"/>
    </font>
    <font>
      <b/>
      <sz val="9"/>
      <color rgb="FF0070C0"/>
      <name val="Times New Roman"/>
      <family val="1"/>
    </font>
    <font>
      <sz val="9"/>
      <name val="Cambria"/>
      <family val="1"/>
      <scheme val="major"/>
    </font>
    <font>
      <sz val="10"/>
      <color indexed="8"/>
      <name val="Cambria"/>
      <family val="1"/>
      <scheme val="major"/>
    </font>
    <font>
      <b/>
      <sz val="11"/>
      <color rgb="FFFF0000"/>
      <name val="Arial"/>
      <family val="2"/>
    </font>
    <font>
      <sz val="10"/>
      <color theme="0"/>
      <name val="Cambria"/>
      <family val="1"/>
      <scheme val="major"/>
    </font>
    <font>
      <b/>
      <u/>
      <sz val="8"/>
      <color rgb="FFFF0000"/>
      <name val="Arial"/>
      <family val="2"/>
    </font>
    <font>
      <b/>
      <sz val="8"/>
      <color rgb="FF000000"/>
      <name val="Arial"/>
      <family val="2"/>
    </font>
    <font>
      <sz val="10"/>
      <color rgb="FFFF0000"/>
      <name val="VNI-Helve-Condense"/>
      <family val="2"/>
    </font>
    <font>
      <sz val="10"/>
      <color rgb="FFFF0000"/>
      <name val="Cambria"/>
      <family val="1"/>
      <scheme val="major"/>
    </font>
    <font>
      <b/>
      <i/>
      <sz val="10"/>
      <color rgb="FFFF0000"/>
      <name val="Cambria"/>
      <family val="1"/>
      <scheme val="major"/>
    </font>
    <font>
      <b/>
      <sz val="11"/>
      <color rgb="FFFF0000"/>
      <name val="Times New Roman"/>
      <family val="1"/>
    </font>
    <font>
      <i/>
      <sz val="11"/>
      <name val="Cambria"/>
      <family val="1"/>
      <scheme val="major"/>
    </font>
    <font>
      <sz val="11"/>
      <color theme="0"/>
      <name val="Cambria"/>
      <family val="3"/>
      <charset val="128"/>
    </font>
    <font>
      <sz val="7"/>
      <color theme="0"/>
      <name val="Cambria"/>
      <family val="1"/>
    </font>
    <font>
      <u/>
      <sz val="7"/>
      <color theme="0"/>
      <name val="Cambria"/>
      <family val="1"/>
    </font>
    <font>
      <sz val="12"/>
      <color theme="0"/>
      <name val="Cambria"/>
      <family val="1"/>
    </font>
    <font>
      <sz val="11"/>
      <color theme="0"/>
      <name val="Cambria"/>
      <family val="1"/>
    </font>
    <font>
      <b/>
      <sz val="10"/>
      <color rgb="FFFF0000"/>
      <name val="VNI-Times"/>
    </font>
    <font>
      <b/>
      <i/>
      <u/>
      <sz val="10"/>
      <name val="Cambria"/>
      <family val="1"/>
      <scheme val="major"/>
    </font>
    <font>
      <b/>
      <sz val="10"/>
      <color rgb="FFFF0000"/>
      <name val="VNI-Helve-Condense"/>
    </font>
    <font>
      <b/>
      <sz val="20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Times New Roman"/>
      <family val="1"/>
    </font>
    <font>
      <u/>
      <sz val="10"/>
      <color theme="0"/>
      <name val="Cambria"/>
      <family val="1"/>
      <scheme val="major"/>
    </font>
    <font>
      <sz val="10"/>
      <color rgb="FF000000"/>
      <name val="Arial Unicode MS"/>
      <family val="2"/>
    </font>
    <font>
      <b/>
      <i/>
      <sz val="18"/>
      <color theme="1"/>
      <name val="Arial"/>
      <family val="2"/>
    </font>
    <font>
      <sz val="10"/>
      <color rgb="FFFF0000"/>
      <name val="VNI-Times"/>
      <family val="2"/>
    </font>
    <font>
      <sz val="11"/>
      <color rgb="FFFF0000"/>
      <name val="Cambria"/>
      <family val="1"/>
    </font>
    <font>
      <u/>
      <sz val="10"/>
      <color rgb="FF0000FF"/>
      <name val="Cambria"/>
      <family val="3"/>
      <charset val="128"/>
    </font>
    <font>
      <b/>
      <sz val="10"/>
      <name val="Cambria"/>
      <family val="1"/>
    </font>
    <font>
      <sz val="10"/>
      <color indexed="18"/>
      <name val="Cambria"/>
      <family val="1"/>
      <scheme val="major"/>
    </font>
    <font>
      <sz val="10"/>
      <color theme="1" tint="4.9989318521683403E-2"/>
      <name val="Cambria"/>
      <family val="1"/>
      <scheme val="major"/>
    </font>
    <font>
      <b/>
      <sz val="10"/>
      <color indexed="8"/>
      <name val="Cambria"/>
      <family val="1"/>
      <scheme val="major"/>
    </font>
    <font>
      <sz val="10"/>
      <color indexed="8"/>
      <name val="Cambria"/>
      <family val="3"/>
      <charset val="128"/>
    </font>
    <font>
      <sz val="10"/>
      <color rgb="FFFF0000"/>
      <name val="Arial"/>
      <family val="2"/>
    </font>
    <font>
      <sz val="11"/>
      <color theme="1"/>
      <name val="Calibri"/>
      <family val="2"/>
      <charset val="134"/>
      <scheme val="minor"/>
    </font>
    <font>
      <sz val="12"/>
      <name val="Cambria"/>
      <family val="1"/>
      <scheme val="major"/>
    </font>
    <font>
      <b/>
      <i/>
      <sz val="10"/>
      <name val="Cambria"/>
      <family val="1"/>
      <scheme val="major"/>
    </font>
    <font>
      <b/>
      <sz val="11"/>
      <name val="Times New Roman"/>
      <family val="1"/>
    </font>
    <font>
      <sz val="10"/>
      <name val="Garamond"/>
      <family val="1"/>
    </font>
    <font>
      <u/>
      <sz val="11"/>
      <color indexed="12"/>
      <name val="Arial"/>
      <family val="2"/>
    </font>
    <font>
      <u/>
      <sz val="12"/>
      <color indexed="12"/>
      <name val="宋体"/>
      <charset val="134"/>
    </font>
    <font>
      <sz val="10"/>
      <color theme="0"/>
      <name val="Cambria"/>
      <family val="3"/>
      <charset val="128"/>
    </font>
    <font>
      <u/>
      <sz val="10"/>
      <color rgb="FF0000FF"/>
      <name val="Cambria"/>
      <family val="1"/>
      <scheme val="maj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</patternFill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C0FF"/>
        <bgColor indexed="64"/>
      </patternFill>
    </fill>
  </fills>
  <borders count="2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dotted">
        <color indexed="56"/>
      </top>
      <bottom style="dotted">
        <color indexed="56"/>
      </bottom>
      <diagonal/>
    </border>
    <border>
      <left/>
      <right style="thin">
        <color indexed="56"/>
      </right>
      <top style="dotted">
        <color indexed="56"/>
      </top>
      <bottom style="dotted">
        <color indexed="5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56"/>
      </left>
      <right style="thin">
        <color indexed="56"/>
      </right>
      <top style="dotted">
        <color indexed="56"/>
      </top>
      <bottom style="dotted">
        <color indexed="56"/>
      </bottom>
      <diagonal/>
    </border>
    <border>
      <left style="double">
        <color indexed="56"/>
      </left>
      <right/>
      <top style="dotted">
        <color indexed="56"/>
      </top>
      <bottom style="dotted">
        <color indexed="56"/>
      </bottom>
      <diagonal/>
    </border>
    <border>
      <left style="thin">
        <color indexed="56"/>
      </left>
      <right/>
      <top style="dotted">
        <color indexed="56"/>
      </top>
      <bottom style="dotted">
        <color indexed="56"/>
      </bottom>
      <diagonal/>
    </border>
    <border>
      <left/>
      <right/>
      <top style="dotted">
        <color indexed="56"/>
      </top>
      <bottom style="dotted">
        <color indexed="56"/>
      </bottom>
      <diagonal/>
    </border>
    <border>
      <left style="thin">
        <color indexed="64"/>
      </left>
      <right/>
      <top style="dotted">
        <color indexed="56"/>
      </top>
      <bottom style="dotted">
        <color indexed="56"/>
      </bottom>
      <diagonal/>
    </border>
    <border>
      <left/>
      <right style="thin">
        <color indexed="64"/>
      </right>
      <top style="dotted">
        <color indexed="56"/>
      </top>
      <bottom style="dotted">
        <color indexed="56"/>
      </bottom>
      <diagonal/>
    </border>
    <border>
      <left/>
      <right style="double">
        <color indexed="56"/>
      </right>
      <top style="dotted">
        <color indexed="56"/>
      </top>
      <bottom style="dotted">
        <color indexed="56"/>
      </bottom>
      <diagonal/>
    </border>
    <border>
      <left style="double">
        <color indexed="56"/>
      </left>
      <right/>
      <top/>
      <bottom style="dotted">
        <color indexed="56"/>
      </bottom>
      <diagonal/>
    </border>
    <border>
      <left style="thin">
        <color indexed="56"/>
      </left>
      <right/>
      <top/>
      <bottom style="dotted">
        <color indexed="56"/>
      </bottom>
      <diagonal/>
    </border>
    <border>
      <left/>
      <right/>
      <top/>
      <bottom style="dotted">
        <color indexed="56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56"/>
      </right>
      <top style="medium">
        <color indexed="64"/>
      </top>
      <bottom style="dotted">
        <color indexed="56"/>
      </bottom>
      <diagonal/>
    </border>
    <border>
      <left style="double">
        <color indexed="56"/>
      </left>
      <right/>
      <top style="medium">
        <color indexed="64"/>
      </top>
      <bottom style="dotted">
        <color indexed="56"/>
      </bottom>
      <diagonal/>
    </border>
    <border>
      <left style="thin">
        <color indexed="56"/>
      </left>
      <right/>
      <top style="medium">
        <color indexed="64"/>
      </top>
      <bottom style="dotted">
        <color indexed="56"/>
      </bottom>
      <diagonal/>
    </border>
    <border>
      <left/>
      <right/>
      <top style="medium">
        <color indexed="64"/>
      </top>
      <bottom style="dotted">
        <color indexed="56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56"/>
      </bottom>
      <diagonal/>
    </border>
    <border>
      <left/>
      <right style="thin">
        <color indexed="64"/>
      </right>
      <top style="medium">
        <color indexed="64"/>
      </top>
      <bottom style="dotted">
        <color indexed="56"/>
      </bottom>
      <diagonal/>
    </border>
    <border>
      <left/>
      <right style="thin">
        <color indexed="56"/>
      </right>
      <top style="medium">
        <color indexed="64"/>
      </top>
      <bottom style="dotted">
        <color indexed="56"/>
      </bottom>
      <diagonal/>
    </border>
    <border>
      <left style="double">
        <color indexed="56"/>
      </left>
      <right style="double">
        <color indexed="56"/>
      </right>
      <top style="medium">
        <color indexed="64"/>
      </top>
      <bottom style="dotted">
        <color indexed="56"/>
      </bottom>
      <diagonal/>
    </border>
    <border>
      <left style="double">
        <color indexed="56"/>
      </left>
      <right style="thin">
        <color indexed="56"/>
      </right>
      <top style="medium">
        <color indexed="64"/>
      </top>
      <bottom style="dotted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64"/>
      </top>
      <bottom style="dotted">
        <color indexed="56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56"/>
      </bottom>
      <diagonal/>
    </border>
    <border>
      <left style="medium">
        <color indexed="64"/>
      </left>
      <right style="double">
        <color indexed="56"/>
      </right>
      <top/>
      <bottom style="dotted">
        <color indexed="56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ouble">
        <color indexed="56"/>
      </left>
      <right style="double">
        <color indexed="56"/>
      </right>
      <top style="dotted">
        <color indexed="56"/>
      </top>
      <bottom style="dotted">
        <color indexed="56"/>
      </bottom>
      <diagonal/>
    </border>
    <border>
      <left style="medium">
        <color indexed="64"/>
      </left>
      <right style="double">
        <color indexed="56"/>
      </right>
      <top style="dotted">
        <color indexed="56"/>
      </top>
      <bottom style="dotted">
        <color indexed="56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uble">
        <color indexed="56"/>
      </right>
      <top style="dotted">
        <color indexed="56"/>
      </top>
      <bottom style="medium">
        <color indexed="64"/>
      </bottom>
      <diagonal/>
    </border>
    <border>
      <left style="double">
        <color indexed="56"/>
      </left>
      <right/>
      <top/>
      <bottom style="medium">
        <color indexed="64"/>
      </bottom>
      <diagonal/>
    </border>
    <border>
      <left style="thin">
        <color indexed="56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56"/>
      </right>
      <top/>
      <bottom style="medium">
        <color indexed="64"/>
      </bottom>
      <diagonal/>
    </border>
    <border>
      <left style="double">
        <color indexed="56"/>
      </left>
      <right style="thin">
        <color indexed="56"/>
      </right>
      <top style="dotted">
        <color indexed="56"/>
      </top>
      <bottom style="medium">
        <color indexed="64"/>
      </bottom>
      <diagonal/>
    </border>
    <border>
      <left style="thin">
        <color indexed="56"/>
      </left>
      <right style="thin">
        <color indexed="56"/>
      </right>
      <top style="dotted">
        <color indexed="56"/>
      </top>
      <bottom style="medium">
        <color indexed="64"/>
      </bottom>
      <diagonal/>
    </border>
    <border>
      <left/>
      <right style="thin">
        <color indexed="56"/>
      </right>
      <top style="dotted">
        <color indexed="56"/>
      </top>
      <bottom style="medium">
        <color indexed="64"/>
      </bottom>
      <diagonal/>
    </border>
    <border>
      <left style="thin">
        <color indexed="56"/>
      </left>
      <right/>
      <top style="dotted">
        <color indexed="56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56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56"/>
      </left>
      <right style="double">
        <color indexed="56"/>
      </right>
      <top/>
      <bottom style="medium">
        <color indexed="64"/>
      </bottom>
      <diagonal/>
    </border>
    <border>
      <left style="double">
        <color indexed="56"/>
      </left>
      <right style="double">
        <color indexed="56"/>
      </right>
      <top style="medium">
        <color indexed="64"/>
      </top>
      <bottom/>
      <diagonal/>
    </border>
    <border>
      <left style="double">
        <color indexed="56"/>
      </left>
      <right style="double">
        <color indexed="56"/>
      </right>
      <top style="thin">
        <color indexed="56"/>
      </top>
      <bottom style="medium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64"/>
      </bottom>
      <diagonal/>
    </border>
    <border>
      <left/>
      <right style="thin">
        <color indexed="56"/>
      </right>
      <top style="thin">
        <color indexed="56"/>
      </top>
      <bottom style="medium">
        <color indexed="64"/>
      </bottom>
      <diagonal/>
    </border>
    <border>
      <left style="medium">
        <color indexed="64"/>
      </left>
      <right style="double">
        <color indexed="56"/>
      </right>
      <top style="medium">
        <color indexed="64"/>
      </top>
      <bottom/>
      <diagonal/>
    </border>
    <border>
      <left style="medium">
        <color indexed="64"/>
      </left>
      <right style="double">
        <color indexed="56"/>
      </right>
      <top/>
      <bottom style="medium">
        <color indexed="64"/>
      </bottom>
      <diagonal/>
    </border>
    <border>
      <left style="thin">
        <color indexed="56"/>
      </left>
      <right/>
      <top style="thin">
        <color indexed="56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56"/>
      </bottom>
      <diagonal/>
    </border>
    <border>
      <left/>
      <right style="thin">
        <color indexed="18"/>
      </right>
      <top style="medium">
        <color indexed="64"/>
      </top>
      <bottom style="thin">
        <color indexed="56"/>
      </bottom>
      <diagonal/>
    </border>
    <border>
      <left style="thin">
        <color indexed="56"/>
      </left>
      <right style="medium">
        <color indexed="64"/>
      </right>
      <top style="thin">
        <color indexed="5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56"/>
      </bottom>
      <diagonal/>
    </border>
    <border>
      <left/>
      <right style="thin">
        <color indexed="64"/>
      </right>
      <top/>
      <bottom style="dotted">
        <color indexed="56"/>
      </bottom>
      <diagonal/>
    </border>
    <border>
      <left/>
      <right style="double">
        <color indexed="56"/>
      </right>
      <top/>
      <bottom style="dotted">
        <color indexed="5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56"/>
      </left>
      <right style="thin">
        <color indexed="56"/>
      </right>
      <top/>
      <bottom style="dotted">
        <color indexed="56"/>
      </bottom>
      <diagonal/>
    </border>
    <border>
      <left style="thin">
        <color indexed="56"/>
      </left>
      <right style="thin">
        <color indexed="56"/>
      </right>
      <top/>
      <bottom style="dotted">
        <color indexed="56"/>
      </bottom>
      <diagonal/>
    </border>
    <border>
      <left/>
      <right style="thin">
        <color indexed="56"/>
      </right>
      <top/>
      <bottom style="dotted">
        <color indexed="56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56"/>
      </left>
      <right/>
      <top style="dotted">
        <color indexed="56"/>
      </top>
      <bottom style="medium">
        <color indexed="64"/>
      </bottom>
      <diagonal/>
    </border>
    <border>
      <left/>
      <right/>
      <top style="dotted">
        <color indexed="56"/>
      </top>
      <bottom style="medium">
        <color indexed="64"/>
      </bottom>
      <diagonal/>
    </border>
    <border>
      <left style="thin">
        <color indexed="64"/>
      </left>
      <right/>
      <top style="dotted">
        <color indexed="56"/>
      </top>
      <bottom style="medium">
        <color indexed="64"/>
      </bottom>
      <diagonal/>
    </border>
    <border>
      <left/>
      <right style="thin">
        <color indexed="64"/>
      </right>
      <top style="dotted">
        <color indexed="56"/>
      </top>
      <bottom style="medium">
        <color indexed="64"/>
      </bottom>
      <diagonal/>
    </border>
    <border>
      <left/>
      <right style="double">
        <color indexed="56"/>
      </right>
      <top style="dotted">
        <color indexed="56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 style="medium">
        <color indexed="64"/>
      </bottom>
      <diagonal/>
    </border>
    <border>
      <left style="double">
        <color indexed="56"/>
      </left>
      <right/>
      <top style="medium">
        <color indexed="64"/>
      </top>
      <bottom/>
      <diagonal/>
    </border>
    <border>
      <left style="double">
        <color indexed="56"/>
      </left>
      <right style="thin">
        <color indexed="56"/>
      </right>
      <top style="thin">
        <color indexed="56"/>
      </top>
      <bottom style="medium">
        <color indexed="64"/>
      </bottom>
      <diagonal/>
    </border>
    <border>
      <left style="double">
        <color indexed="56"/>
      </left>
      <right/>
      <top style="medium">
        <color indexed="64"/>
      </top>
      <bottom style="thin">
        <color indexed="56"/>
      </bottom>
      <diagonal/>
    </border>
    <border>
      <left/>
      <right style="double">
        <color indexed="56"/>
      </right>
      <top style="medium">
        <color indexed="64"/>
      </top>
      <bottom style="thin">
        <color indexed="56"/>
      </bottom>
      <diagonal/>
    </border>
    <border>
      <left style="thin">
        <color indexed="18"/>
      </left>
      <right/>
      <top style="medium">
        <color indexed="64"/>
      </top>
      <bottom style="thin">
        <color indexed="56"/>
      </bottom>
      <diagonal/>
    </border>
    <border>
      <left/>
      <right style="medium">
        <color indexed="64"/>
      </right>
      <top style="medium">
        <color indexed="64"/>
      </top>
      <bottom style="thin">
        <color indexed="56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theme="3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rgb="FF00206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rgb="FF002060"/>
      </bottom>
      <diagonal/>
    </border>
    <border>
      <left/>
      <right style="medium">
        <color indexed="64"/>
      </right>
      <top style="thin">
        <color indexed="64"/>
      </top>
      <bottom style="double">
        <color theme="3" tint="-0.24994659260841701"/>
      </bottom>
      <diagonal/>
    </border>
    <border>
      <left/>
      <right style="double">
        <color indexed="64"/>
      </right>
      <top style="medium">
        <color theme="3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theme="3"/>
      </top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double">
        <color indexed="56"/>
      </right>
      <top style="medium">
        <color indexed="64"/>
      </top>
      <bottom style="dotted">
        <color indexed="56"/>
      </bottom>
      <diagonal/>
    </border>
    <border>
      <left style="double">
        <color indexed="56"/>
      </left>
      <right style="double">
        <color indexed="56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3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3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56"/>
      </right>
      <top style="medium">
        <color indexed="64"/>
      </top>
      <bottom style="dashed">
        <color indexed="64"/>
      </bottom>
      <diagonal/>
    </border>
    <border>
      <left style="double">
        <color indexed="56"/>
      </left>
      <right/>
      <top style="medium">
        <color indexed="64"/>
      </top>
      <bottom style="dashed">
        <color indexed="64"/>
      </bottom>
      <diagonal/>
    </border>
    <border>
      <left style="thin">
        <color indexed="56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56"/>
      </left>
      <right style="thin">
        <color indexed="56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464">
    <xf numFmtId="0" fontId="0" fillId="0" borderId="0"/>
    <xf numFmtId="0" fontId="67" fillId="0" borderId="0" applyNumberFormat="0" applyFill="0" applyBorder="0" applyAlignment="0" applyProtection="0"/>
    <xf numFmtId="0" fontId="8" fillId="0" borderId="0"/>
    <xf numFmtId="0" fontId="80" fillId="2" borderId="0" applyNumberFormat="0" applyBorder="0" applyAlignment="0" applyProtection="0"/>
    <xf numFmtId="0" fontId="80" fillId="3" borderId="0" applyNumberFormat="0" applyBorder="0" applyAlignment="0" applyProtection="0"/>
    <xf numFmtId="0" fontId="80" fillId="4" borderId="0" applyNumberFormat="0" applyBorder="0" applyAlignment="0" applyProtection="0"/>
    <xf numFmtId="0" fontId="80" fillId="5" borderId="0" applyNumberFormat="0" applyBorder="0" applyAlignment="0" applyProtection="0"/>
    <xf numFmtId="0" fontId="80" fillId="6" borderId="0" applyNumberFormat="0" applyBorder="0" applyAlignment="0" applyProtection="0"/>
    <xf numFmtId="0" fontId="80" fillId="7" borderId="0" applyNumberFormat="0" applyBorder="0" applyAlignment="0" applyProtection="0"/>
    <xf numFmtId="0" fontId="169" fillId="2" borderId="0" applyNumberFormat="0" applyBorder="0" applyAlignment="0" applyProtection="0">
      <alignment vertical="center"/>
    </xf>
    <xf numFmtId="0" fontId="169" fillId="3" borderId="0" applyNumberFormat="0" applyBorder="0" applyAlignment="0" applyProtection="0">
      <alignment vertical="center"/>
    </xf>
    <xf numFmtId="0" fontId="169" fillId="4" borderId="0" applyNumberFormat="0" applyBorder="0" applyAlignment="0" applyProtection="0">
      <alignment vertical="center"/>
    </xf>
    <xf numFmtId="0" fontId="169" fillId="5" borderId="0" applyNumberFormat="0" applyBorder="0" applyAlignment="0" applyProtection="0">
      <alignment vertical="center"/>
    </xf>
    <xf numFmtId="0" fontId="169" fillId="6" borderId="0" applyNumberFormat="0" applyBorder="0" applyAlignment="0" applyProtection="0">
      <alignment vertical="center"/>
    </xf>
    <xf numFmtId="0" fontId="169" fillId="7" borderId="0" applyNumberFormat="0" applyBorder="0" applyAlignment="0" applyProtection="0">
      <alignment vertical="center"/>
    </xf>
    <xf numFmtId="0" fontId="96" fillId="2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4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80" fillId="8" borderId="0" applyNumberFormat="0" applyBorder="0" applyAlignment="0" applyProtection="0"/>
    <xf numFmtId="0" fontId="80" fillId="9" borderId="0" applyNumberFormat="0" applyBorder="0" applyAlignment="0" applyProtection="0"/>
    <xf numFmtId="0" fontId="80" fillId="10" borderId="0" applyNumberFormat="0" applyBorder="0" applyAlignment="0" applyProtection="0"/>
    <xf numFmtId="0" fontId="80" fillId="5" borderId="0" applyNumberFormat="0" applyBorder="0" applyAlignment="0" applyProtection="0"/>
    <xf numFmtId="0" fontId="80" fillId="8" borderId="0" applyNumberFormat="0" applyBorder="0" applyAlignment="0" applyProtection="0"/>
    <xf numFmtId="0" fontId="80" fillId="11" borderId="0" applyNumberFormat="0" applyBorder="0" applyAlignment="0" applyProtection="0"/>
    <xf numFmtId="0" fontId="169" fillId="8" borderId="0" applyNumberFormat="0" applyBorder="0" applyAlignment="0" applyProtection="0">
      <alignment vertical="center"/>
    </xf>
    <xf numFmtId="0" fontId="169" fillId="9" borderId="0" applyNumberFormat="0" applyBorder="0" applyAlignment="0" applyProtection="0">
      <alignment vertical="center"/>
    </xf>
    <xf numFmtId="0" fontId="169" fillId="10" borderId="0" applyNumberFormat="0" applyBorder="0" applyAlignment="0" applyProtection="0">
      <alignment vertical="center"/>
    </xf>
    <xf numFmtId="0" fontId="169" fillId="5" borderId="0" applyNumberFormat="0" applyBorder="0" applyAlignment="0" applyProtection="0">
      <alignment vertical="center"/>
    </xf>
    <xf numFmtId="0" fontId="169" fillId="8" borderId="0" applyNumberFormat="0" applyBorder="0" applyAlignment="0" applyProtection="0">
      <alignment vertical="center"/>
    </xf>
    <xf numFmtId="0" fontId="169" fillId="11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81" fillId="12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170" fillId="12" borderId="0" applyNumberFormat="0" applyBorder="0" applyAlignment="0" applyProtection="0">
      <alignment vertical="center"/>
    </xf>
    <xf numFmtId="0" fontId="170" fillId="9" borderId="0" applyNumberFormat="0" applyBorder="0" applyAlignment="0" applyProtection="0">
      <alignment vertical="center"/>
    </xf>
    <xf numFmtId="0" fontId="170" fillId="10" borderId="0" applyNumberFormat="0" applyBorder="0" applyAlignment="0" applyProtection="0">
      <alignment vertical="center"/>
    </xf>
    <xf numFmtId="0" fontId="170" fillId="13" borderId="0" applyNumberFormat="0" applyBorder="0" applyAlignment="0" applyProtection="0">
      <alignment vertical="center"/>
    </xf>
    <xf numFmtId="0" fontId="170" fillId="14" borderId="0" applyNumberFormat="0" applyBorder="0" applyAlignment="0" applyProtection="0">
      <alignment vertical="center"/>
    </xf>
    <xf numFmtId="0" fontId="170" fillId="15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9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9" borderId="0" applyNumberFormat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82" fillId="3" borderId="0" applyNumberFormat="0" applyBorder="0" applyAlignment="0" applyProtection="0"/>
    <xf numFmtId="0" fontId="68" fillId="0" borderId="0"/>
    <xf numFmtId="183" fontId="40" fillId="0" borderId="0" applyFill="0" applyBorder="0" applyAlignment="0"/>
    <xf numFmtId="196" fontId="98" fillId="0" borderId="0" applyFill="0" applyBorder="0" applyAlignment="0"/>
    <xf numFmtId="0" fontId="83" fillId="20" borderId="1" applyNumberFormat="0" applyAlignment="0" applyProtection="0"/>
    <xf numFmtId="0" fontId="84" fillId="21" borderId="2" applyNumberFormat="0" applyAlignment="0" applyProtection="0"/>
    <xf numFmtId="5" fontId="61" fillId="0" borderId="0" applyFont="0" applyFill="0" applyBorder="0" applyAlignment="0" applyProtection="0"/>
    <xf numFmtId="43" fontId="8" fillId="0" borderId="0" applyFont="0" applyFill="0" applyBorder="0" applyAlignment="0" applyProtection="0"/>
    <xf numFmtId="190" fontId="8" fillId="0" borderId="0"/>
    <xf numFmtId="3" fontId="8" fillId="0" borderId="0" applyFont="0" applyFill="0" applyBorder="0" applyAlignment="0" applyProtection="0"/>
    <xf numFmtId="0" fontId="54" fillId="0" borderId="0" applyNumberFormat="0" applyAlignment="0">
      <alignment horizontal="left"/>
    </xf>
    <xf numFmtId="0" fontId="99" fillId="0" borderId="0" applyNumberFormat="0" applyAlignment="0">
      <alignment horizontal="left"/>
    </xf>
    <xf numFmtId="184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88" fontId="8" fillId="0" borderId="0"/>
    <xf numFmtId="0" fontId="8" fillId="0" borderId="0" applyFont="0" applyFill="0" applyBorder="0" applyAlignment="0" applyProtection="0"/>
    <xf numFmtId="0" fontId="3" fillId="0" borderId="0" applyProtection="0"/>
    <xf numFmtId="192" fontId="8" fillId="0" borderId="0"/>
    <xf numFmtId="0" fontId="54" fillId="0" borderId="0" applyNumberFormat="0" applyAlignment="0">
      <alignment horizontal="left"/>
    </xf>
    <xf numFmtId="0" fontId="100" fillId="0" borderId="0" applyNumberFormat="0" applyAlignment="0">
      <alignment horizontal="left"/>
    </xf>
    <xf numFmtId="0" fontId="85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3" fillId="0" borderId="0" applyProtection="0"/>
    <xf numFmtId="0" fontId="69" fillId="0" borderId="0" applyNumberFormat="0" applyFill="0" applyBorder="0" applyAlignment="0" applyProtection="0"/>
    <xf numFmtId="0" fontId="86" fillId="4" borderId="0" applyNumberFormat="0" applyBorder="0" applyAlignment="0" applyProtection="0"/>
    <xf numFmtId="38" fontId="5" fillId="22" borderId="0" applyNumberFormat="0" applyBorder="0" applyAlignment="0" applyProtection="0"/>
    <xf numFmtId="38" fontId="54" fillId="22" borderId="0" applyNumberFormat="0" applyBorder="0" applyAlignment="0" applyProtection="0"/>
    <xf numFmtId="0" fontId="4" fillId="0" borderId="3" applyNumberFormat="0" applyAlignment="0" applyProtection="0">
      <alignment horizontal="left" vertical="center"/>
    </xf>
    <xf numFmtId="0" fontId="4" fillId="0" borderId="4">
      <alignment horizontal="left" vertical="center"/>
    </xf>
    <xf numFmtId="0" fontId="42" fillId="0" borderId="0" applyNumberFormat="0" applyFill="0" applyBorder="0" applyAlignment="0" applyProtection="0"/>
    <xf numFmtId="0" fontId="87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88" fillId="0" borderId="6" applyNumberFormat="0" applyFill="0" applyAlignment="0" applyProtection="0"/>
    <xf numFmtId="0" fontId="89" fillId="0" borderId="7" applyNumberFormat="0" applyFill="0" applyAlignment="0" applyProtection="0"/>
    <xf numFmtId="0" fontId="89" fillId="0" borderId="0" applyNumberFormat="0" applyFill="0" applyBorder="0" applyAlignment="0" applyProtection="0"/>
    <xf numFmtId="0" fontId="42" fillId="0" borderId="0" applyProtection="0"/>
    <xf numFmtId="0" fontId="4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206" fillId="0" borderId="0" applyNumberFormat="0" applyFill="0" applyBorder="0" applyAlignment="0" applyProtection="0"/>
    <xf numFmtId="0" fontId="207" fillId="0" borderId="0" applyNumberFormat="0" applyFill="0" applyBorder="0" applyAlignment="0" applyProtection="0">
      <alignment vertical="top"/>
      <protection locked="0"/>
    </xf>
    <xf numFmtId="0" fontId="208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209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0" fontId="5" fillId="23" borderId="8" applyNumberFormat="0" applyBorder="0" applyAlignment="0" applyProtection="0"/>
    <xf numFmtId="10" fontId="54" fillId="23" borderId="8" applyNumberFormat="0" applyBorder="0" applyAlignment="0" applyProtection="0"/>
    <xf numFmtId="0" fontId="70" fillId="0" borderId="0"/>
    <xf numFmtId="0" fontId="90" fillId="7" borderId="1" applyNumberFormat="0" applyAlignment="0" applyProtection="0"/>
    <xf numFmtId="0" fontId="70" fillId="0" borderId="0"/>
    <xf numFmtId="0" fontId="70" fillId="0" borderId="0"/>
    <xf numFmtId="0" fontId="91" fillId="0" borderId="9" applyNumberFormat="0" applyFill="0" applyAlignment="0" applyProtection="0"/>
    <xf numFmtId="180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88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0" fontId="92" fillId="24" borderId="0" applyNumberFormat="0" applyBorder="0" applyAlignment="0" applyProtection="0"/>
    <xf numFmtId="0" fontId="65" fillId="0" borderId="0"/>
    <xf numFmtId="37" fontId="71" fillId="0" borderId="0"/>
    <xf numFmtId="177" fontId="50" fillId="0" borderId="0"/>
    <xf numFmtId="177" fontId="8" fillId="0" borderId="0"/>
    <xf numFmtId="0" fontId="54" fillId="0" borderId="0"/>
    <xf numFmtId="177" fontId="62" fillId="0" borderId="0"/>
    <xf numFmtId="187" fontId="72" fillId="0" borderId="0"/>
    <xf numFmtId="197" fontId="98" fillId="0" borderId="0"/>
    <xf numFmtId="177" fontId="119" fillId="0" borderId="0"/>
    <xf numFmtId="177" fontId="124" fillId="0" borderId="0"/>
    <xf numFmtId="0" fontId="8" fillId="0" borderId="0"/>
    <xf numFmtId="0" fontId="8" fillId="0" borderId="0"/>
    <xf numFmtId="0" fontId="8" fillId="0" borderId="0"/>
    <xf numFmtId="0" fontId="121" fillId="0" borderId="0"/>
    <xf numFmtId="0" fontId="8" fillId="0" borderId="0"/>
    <xf numFmtId="0" fontId="8" fillId="0" borderId="0"/>
    <xf numFmtId="0" fontId="8" fillId="0" borderId="0"/>
    <xf numFmtId="0" fontId="210" fillId="0" borderId="0"/>
    <xf numFmtId="0" fontId="24" fillId="0" borderId="0"/>
    <xf numFmtId="0" fontId="124" fillId="0" borderId="0"/>
    <xf numFmtId="0" fontId="8" fillId="0" borderId="0"/>
    <xf numFmtId="0" fontId="62" fillId="0" borderId="0"/>
    <xf numFmtId="0" fontId="8" fillId="0" borderId="0"/>
    <xf numFmtId="0" fontId="126" fillId="0" borderId="0"/>
    <xf numFmtId="0" fontId="1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1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1" fillId="0" borderId="0"/>
    <xf numFmtId="0" fontId="20" fillId="0" borderId="0"/>
    <xf numFmtId="0" fontId="211" fillId="0" borderId="0"/>
    <xf numFmtId="0" fontId="20" fillId="0" borderId="0"/>
    <xf numFmtId="0" fontId="211" fillId="0" borderId="0"/>
    <xf numFmtId="0" fontId="8" fillId="0" borderId="0"/>
    <xf numFmtId="0" fontId="8" fillId="0" borderId="0"/>
    <xf numFmtId="0" fontId="14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1" fillId="0" borderId="0"/>
    <xf numFmtId="0" fontId="211" fillId="0" borderId="0"/>
    <xf numFmtId="0" fontId="153" fillId="0" borderId="0"/>
    <xf numFmtId="0" fontId="153" fillId="0" borderId="0"/>
    <xf numFmtId="0" fontId="211" fillId="0" borderId="0"/>
    <xf numFmtId="0" fontId="210" fillId="0" borderId="0"/>
    <xf numFmtId="0" fontId="8" fillId="0" borderId="0"/>
    <xf numFmtId="0" fontId="8" fillId="0" borderId="0"/>
    <xf numFmtId="0" fontId="8" fillId="0" borderId="0"/>
    <xf numFmtId="0" fontId="211" fillId="0" borderId="0"/>
    <xf numFmtId="0" fontId="153" fillId="0" borderId="0"/>
    <xf numFmtId="0" fontId="153" fillId="0" borderId="0"/>
    <xf numFmtId="0" fontId="158" fillId="0" borderId="0"/>
    <xf numFmtId="0" fontId="158" fillId="0" borderId="0"/>
    <xf numFmtId="0" fontId="211" fillId="0" borderId="0"/>
    <xf numFmtId="0" fontId="8" fillId="0" borderId="0"/>
    <xf numFmtId="0" fontId="8" fillId="0" borderId="0"/>
    <xf numFmtId="0" fontId="8" fillId="0" borderId="0"/>
    <xf numFmtId="0" fontId="211" fillId="0" borderId="0"/>
    <xf numFmtId="0" fontId="211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8" fillId="0" borderId="0"/>
    <xf numFmtId="0" fontId="211" fillId="0" borderId="0"/>
    <xf numFmtId="0" fontId="211" fillId="0" borderId="0"/>
    <xf numFmtId="0" fontId="62" fillId="0" borderId="0"/>
    <xf numFmtId="0" fontId="8" fillId="0" borderId="0"/>
    <xf numFmtId="0" fontId="62" fillId="0" borderId="0"/>
    <xf numFmtId="0" fontId="8" fillId="0" borderId="0"/>
    <xf numFmtId="0" fontId="24" fillId="0" borderId="0"/>
    <xf numFmtId="0" fontId="8" fillId="0" borderId="0"/>
    <xf numFmtId="0" fontId="24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48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2" fillId="0" borderId="0"/>
    <xf numFmtId="0" fontId="210" fillId="0" borderId="0"/>
    <xf numFmtId="0" fontId="48" fillId="0" borderId="0"/>
    <xf numFmtId="0" fontId="8" fillId="0" borderId="0"/>
    <xf numFmtId="0" fontId="8" fillId="0" borderId="0"/>
    <xf numFmtId="0" fontId="24" fillId="0" borderId="0"/>
    <xf numFmtId="0" fontId="8" fillId="0" borderId="0"/>
    <xf numFmtId="0" fontId="48" fillId="0" borderId="0"/>
    <xf numFmtId="0" fontId="12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0" fillId="0" borderId="0"/>
    <xf numFmtId="0" fontId="210" fillId="0" borderId="0"/>
    <xf numFmtId="0" fontId="20" fillId="0" borderId="0"/>
    <xf numFmtId="0" fontId="8" fillId="0" borderId="0"/>
    <xf numFmtId="0" fontId="24" fillId="0" borderId="0"/>
    <xf numFmtId="0" fontId="8" fillId="0" borderId="0"/>
    <xf numFmtId="0" fontId="48" fillId="0" borderId="0"/>
    <xf numFmtId="0" fontId="7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210" fillId="0" borderId="0"/>
    <xf numFmtId="0" fontId="210" fillId="0" borderId="0"/>
    <xf numFmtId="0" fontId="50" fillId="0" borderId="0"/>
    <xf numFmtId="0" fontId="8" fillId="0" borderId="0"/>
    <xf numFmtId="0" fontId="211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2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210" fillId="0" borderId="0"/>
    <xf numFmtId="0" fontId="8" fillId="0" borderId="0"/>
    <xf numFmtId="0" fontId="8" fillId="0" borderId="0"/>
    <xf numFmtId="0" fontId="79" fillId="0" borderId="0"/>
    <xf numFmtId="0" fontId="210" fillId="0" borderId="0"/>
    <xf numFmtId="0" fontId="2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210" fillId="0" borderId="0"/>
    <xf numFmtId="0" fontId="20" fillId="0" borderId="0"/>
    <xf numFmtId="0" fontId="210" fillId="0" borderId="0"/>
    <xf numFmtId="0" fontId="2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0" fillId="0" borderId="0"/>
    <xf numFmtId="0" fontId="24" fillId="0" borderId="0"/>
    <xf numFmtId="0" fontId="24" fillId="0" borderId="0"/>
    <xf numFmtId="0" fontId="210" fillId="0" borderId="0"/>
    <xf numFmtId="0" fontId="8" fillId="0" borderId="0"/>
    <xf numFmtId="0" fontId="8" fillId="0" borderId="0"/>
    <xf numFmtId="0" fontId="210" fillId="0" borderId="0"/>
    <xf numFmtId="0" fontId="2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129" fillId="0" borderId="0"/>
    <xf numFmtId="0" fontId="8" fillId="0" borderId="0" applyBorder="0"/>
    <xf numFmtId="0" fontId="190" fillId="0" borderId="0"/>
    <xf numFmtId="0" fontId="54" fillId="25" borderId="10" applyNumberFormat="0" applyFont="0" applyAlignment="0" applyProtection="0"/>
    <xf numFmtId="178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93" fillId="20" borderId="11" applyNumberFormat="0" applyAlignment="0" applyProtection="0"/>
    <xf numFmtId="10" fontId="50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62" fillId="0" borderId="0" applyFont="0" applyFill="0" applyBorder="0" applyAlignment="0" applyProtection="0"/>
    <xf numFmtId="10" fontId="119" fillId="0" borderId="0" applyFont="0" applyFill="0" applyBorder="0" applyAlignment="0" applyProtection="0"/>
    <xf numFmtId="10" fontId="124" fillId="0" borderId="0" applyFont="0" applyFill="0" applyBorder="0" applyAlignment="0" applyProtection="0"/>
    <xf numFmtId="9" fontId="51" fillId="0" borderId="12" applyNumberFormat="0" applyBorder="0"/>
    <xf numFmtId="9" fontId="20" fillId="0" borderId="12" applyNumberFormat="0" applyBorder="0"/>
    <xf numFmtId="9" fontId="64" fillId="0" borderId="12" applyNumberFormat="0" applyBorder="0"/>
    <xf numFmtId="9" fontId="120" fillId="0" borderId="12" applyNumberFormat="0" applyBorder="0"/>
    <xf numFmtId="9" fontId="125" fillId="0" borderId="12" applyNumberFormat="0" applyBorder="0"/>
    <xf numFmtId="9" fontId="20" fillId="0" borderId="12" applyNumberFormat="0" applyBorder="0"/>
    <xf numFmtId="182" fontId="54" fillId="0" borderId="0" applyNumberFormat="0" applyFill="0" applyBorder="0" applyAlignment="0" applyProtection="0">
      <alignment horizontal="left"/>
    </xf>
    <xf numFmtId="182" fontId="101" fillId="0" borderId="0" applyNumberFormat="0" applyFill="0" applyBorder="0" applyAlignment="0" applyProtection="0">
      <alignment horizontal="left"/>
    </xf>
    <xf numFmtId="0" fontId="49" fillId="0" borderId="0"/>
    <xf numFmtId="0" fontId="36" fillId="0" borderId="0"/>
    <xf numFmtId="0" fontId="8" fillId="0" borderId="0"/>
    <xf numFmtId="0" fontId="150" fillId="0" borderId="0"/>
    <xf numFmtId="40" fontId="54" fillId="0" borderId="0" applyBorder="0">
      <alignment horizontal="right"/>
    </xf>
    <xf numFmtId="40" fontId="102" fillId="0" borderId="0" applyBorder="0">
      <alignment horizontal="right"/>
    </xf>
    <xf numFmtId="0" fontId="118" fillId="0" borderId="0" applyNumberFormat="0" applyFill="0" applyBorder="0" applyAlignment="0" applyProtection="0"/>
    <xf numFmtId="0" fontId="8" fillId="0" borderId="14" applyNumberFormat="0" applyFont="0" applyFill="0" applyAlignment="0" applyProtection="0"/>
    <xf numFmtId="0" fontId="94" fillId="0" borderId="13" applyNumberFormat="0" applyFill="0" applyAlignment="0" applyProtection="0"/>
    <xf numFmtId="0" fontId="3" fillId="0" borderId="15" applyProtection="0"/>
    <xf numFmtId="0" fontId="95" fillId="0" borderId="0" applyNumberFormat="0" applyFill="0" applyBorder="0" applyAlignment="0" applyProtection="0"/>
    <xf numFmtId="0" fontId="170" fillId="16" borderId="0" applyNumberFormat="0" applyBorder="0" applyAlignment="0" applyProtection="0">
      <alignment vertical="center"/>
    </xf>
    <xf numFmtId="0" fontId="170" fillId="17" borderId="0" applyNumberFormat="0" applyBorder="0" applyAlignment="0" applyProtection="0">
      <alignment vertical="center"/>
    </xf>
    <xf numFmtId="0" fontId="170" fillId="18" borderId="0" applyNumberFormat="0" applyBorder="0" applyAlignment="0" applyProtection="0">
      <alignment vertical="center"/>
    </xf>
    <xf numFmtId="0" fontId="170" fillId="13" borderId="0" applyNumberFormat="0" applyBorder="0" applyAlignment="0" applyProtection="0">
      <alignment vertical="center"/>
    </xf>
    <xf numFmtId="0" fontId="170" fillId="14" borderId="0" applyNumberFormat="0" applyBorder="0" applyAlignment="0" applyProtection="0">
      <alignment vertical="center"/>
    </xf>
    <xf numFmtId="0" fontId="170" fillId="19" borderId="0" applyNumberFormat="0" applyBorder="0" applyAlignment="0" applyProtection="0">
      <alignment vertical="center"/>
    </xf>
    <xf numFmtId="0" fontId="171" fillId="0" borderId="0" applyNumberFormat="0" applyFill="0" applyBorder="0" applyAlignment="0" applyProtection="0">
      <alignment vertical="center"/>
    </xf>
    <xf numFmtId="0" fontId="172" fillId="21" borderId="2" applyNumberFormat="0" applyAlignment="0" applyProtection="0">
      <alignment vertical="center"/>
    </xf>
    <xf numFmtId="0" fontId="173" fillId="24" borderId="0" applyNumberFormat="0" applyBorder="0" applyAlignment="0" applyProtection="0">
      <alignment vertical="center"/>
    </xf>
    <xf numFmtId="0" fontId="174" fillId="25" borderId="10" applyNumberFormat="0" applyFont="0" applyAlignment="0" applyProtection="0">
      <alignment vertical="center"/>
    </xf>
    <xf numFmtId="0" fontId="175" fillId="0" borderId="9" applyNumberFormat="0" applyFill="0" applyAlignment="0" applyProtection="0">
      <alignment vertical="center"/>
    </xf>
    <xf numFmtId="180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81" fontId="54" fillId="0" borderId="0" applyFont="0" applyFill="0" applyBorder="0" applyAlignment="0" applyProtection="0"/>
    <xf numFmtId="0" fontId="54" fillId="0" borderId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58" fillId="0" borderId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65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60" fillId="0" borderId="0"/>
    <xf numFmtId="0" fontId="54" fillId="0" borderId="0"/>
    <xf numFmtId="0" fontId="48" fillId="0" borderId="0"/>
    <xf numFmtId="0" fontId="103" fillId="24" borderId="0" applyNumberFormat="0" applyBorder="0" applyAlignment="0" applyProtection="0">
      <alignment vertical="center"/>
    </xf>
    <xf numFmtId="0" fontId="54" fillId="25" borderId="10" applyNumberFormat="0" applyFont="0" applyAlignment="0" applyProtection="0">
      <alignment vertical="center"/>
    </xf>
    <xf numFmtId="0" fontId="176" fillId="7" borderId="1" applyNumberFormat="0" applyAlignment="0" applyProtection="0">
      <alignment vertical="center"/>
    </xf>
    <xf numFmtId="0" fontId="177" fillId="20" borderId="11" applyNumberFormat="0" applyAlignment="0" applyProtection="0">
      <alignment vertical="center"/>
    </xf>
    <xf numFmtId="180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80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0" fontId="104" fillId="0" borderId="13" applyNumberFormat="0" applyFill="0" applyAlignment="0" applyProtection="0">
      <alignment vertical="center"/>
    </xf>
    <xf numFmtId="0" fontId="105" fillId="3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194" fontId="98" fillId="0" borderId="0" applyFont="0" applyFill="0" applyBorder="0" applyAlignment="0" applyProtection="0"/>
    <xf numFmtId="195" fontId="98" fillId="0" borderId="0" applyFont="0" applyFill="0" applyBorder="0" applyAlignment="0" applyProtection="0"/>
    <xf numFmtId="0" fontId="35" fillId="0" borderId="0"/>
    <xf numFmtId="198" fontId="127" fillId="0" borderId="0"/>
    <xf numFmtId="0" fontId="35" fillId="0" borderId="0">
      <alignment vertical="center"/>
    </xf>
    <xf numFmtId="0" fontId="178" fillId="3" borderId="0" applyNumberFormat="0" applyBorder="0" applyAlignment="0" applyProtection="0">
      <alignment vertical="center"/>
    </xf>
    <xf numFmtId="178" fontId="179" fillId="0" borderId="0" applyFont="0" applyFill="0" applyBorder="0" applyAlignment="0" applyProtection="0">
      <alignment vertical="center"/>
    </xf>
    <xf numFmtId="180" fontId="179" fillId="0" borderId="0" applyFont="0" applyFill="0" applyBorder="0" applyAlignment="0" applyProtection="0">
      <alignment vertical="center"/>
    </xf>
    <xf numFmtId="0" fontId="8" fillId="0" borderId="0"/>
    <xf numFmtId="0" fontId="107" fillId="0" borderId="0" applyNumberFormat="0" applyFill="0" applyBorder="0" applyAlignment="0" applyProtection="0">
      <alignment vertical="center"/>
    </xf>
    <xf numFmtId="0" fontId="108" fillId="0" borderId="5" applyNumberFormat="0" applyFill="0" applyAlignment="0" applyProtection="0">
      <alignment vertical="center"/>
    </xf>
    <xf numFmtId="0" fontId="109" fillId="0" borderId="6" applyNumberFormat="0" applyFill="0" applyAlignment="0" applyProtection="0">
      <alignment vertical="center"/>
    </xf>
    <xf numFmtId="0" fontId="110" fillId="0" borderId="7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1" fillId="21" borderId="2" applyNumberFormat="0" applyAlignment="0" applyProtection="0">
      <alignment vertical="center"/>
    </xf>
    <xf numFmtId="0" fontId="180" fillId="4" borderId="0" applyNumberFormat="0" applyBorder="0" applyAlignment="0" applyProtection="0">
      <alignment vertical="center"/>
    </xf>
    <xf numFmtId="0" fontId="181" fillId="0" borderId="5" applyNumberFormat="0" applyFill="0" applyAlignment="0" applyProtection="0">
      <alignment vertical="center"/>
    </xf>
    <xf numFmtId="0" fontId="182" fillId="0" borderId="6" applyNumberFormat="0" applyFill="0" applyAlignment="0" applyProtection="0">
      <alignment vertical="center"/>
    </xf>
    <xf numFmtId="0" fontId="183" fillId="0" borderId="7" applyNumberFormat="0" applyFill="0" applyAlignment="0" applyProtection="0">
      <alignment vertical="center"/>
    </xf>
    <xf numFmtId="0" fontId="183" fillId="0" borderId="0" applyNumberFormat="0" applyFill="0" applyBorder="0" applyAlignment="0" applyProtection="0">
      <alignment vertical="center"/>
    </xf>
    <xf numFmtId="0" fontId="184" fillId="20" borderId="1" applyNumberFormat="0" applyAlignment="0" applyProtection="0">
      <alignment vertical="center"/>
    </xf>
    <xf numFmtId="0" fontId="112" fillId="20" borderId="1" applyNumberFormat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85" fillId="0" borderId="0" applyNumberFormat="0" applyFill="0" applyBorder="0" applyAlignment="0" applyProtection="0">
      <alignment vertical="center"/>
    </xf>
    <xf numFmtId="0" fontId="186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81" fontId="54" fillId="0" borderId="0" applyFont="0" applyFill="0" applyBorder="0" applyAlignment="0" applyProtection="0"/>
    <xf numFmtId="179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97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115" fillId="7" borderId="1" applyNumberFormat="0" applyAlignment="0" applyProtection="0">
      <alignment vertical="center"/>
    </xf>
    <xf numFmtId="0" fontId="116" fillId="20" borderId="11" applyNumberFormat="0" applyAlignment="0" applyProtection="0">
      <alignment vertical="center"/>
    </xf>
    <xf numFmtId="204" fontId="179" fillId="0" borderId="0" applyFont="0" applyFill="0" applyBorder="0" applyAlignment="0" applyProtection="0">
      <alignment vertical="center"/>
    </xf>
    <xf numFmtId="205" fontId="179" fillId="0" borderId="0" applyFont="0" applyFill="0" applyBorder="0" applyAlignment="0" applyProtection="0">
      <alignment vertical="center"/>
    </xf>
    <xf numFmtId="0" fontId="117" fillId="0" borderId="9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187" fillId="0" borderId="13" applyNumberFormat="0" applyFill="0" applyAlignment="0" applyProtection="0">
      <alignment vertical="center"/>
    </xf>
    <xf numFmtId="165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0" fontId="2" fillId="0" borderId="0"/>
    <xf numFmtId="0" fontId="158" fillId="0" borderId="0"/>
    <xf numFmtId="0" fontId="5" fillId="22" borderId="0" applyNumberFormat="0" applyBorder="0" applyAlignment="0" applyProtection="0"/>
    <xf numFmtId="10" fontId="5" fillId="23" borderId="205" applyNumberFormat="0" applyBorder="0" applyAlignment="0" applyProtection="0"/>
    <xf numFmtId="0" fontId="1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8" fillId="0" borderId="0"/>
    <xf numFmtId="0" fontId="8" fillId="0" borderId="0"/>
    <xf numFmtId="0" fontId="54" fillId="0" borderId="0"/>
    <xf numFmtId="0" fontId="263" fillId="0" borderId="0"/>
    <xf numFmtId="0" fontId="8" fillId="0" borderId="0"/>
    <xf numFmtId="0" fontId="54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268" fillId="0" borderId="0" applyNumberFormat="0" applyFill="0" applyBorder="0" applyAlignment="0" applyProtection="0">
      <alignment vertical="top"/>
      <protection locked="0"/>
    </xf>
    <xf numFmtId="0" fontId="267" fillId="0" borderId="0"/>
    <xf numFmtId="0" fontId="269" fillId="0" borderId="0" applyNumberFormat="0" applyFill="0" applyBorder="0" applyAlignment="0" applyProtection="0">
      <alignment vertical="top"/>
      <protection locked="0"/>
    </xf>
  </cellStyleXfs>
  <cellXfs count="1496">
    <xf numFmtId="0" fontId="0" fillId="0" borderId="0" xfId="0"/>
    <xf numFmtId="0" fontId="44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5" fillId="0" borderId="0" xfId="0" applyFont="1"/>
    <xf numFmtId="0" fontId="16" fillId="0" borderId="0" xfId="0" applyFont="1"/>
    <xf numFmtId="0" fontId="22" fillId="0" borderId="0" xfId="0" applyFont="1"/>
    <xf numFmtId="0" fontId="9" fillId="0" borderId="0" xfId="0" applyFont="1" applyFill="1"/>
    <xf numFmtId="0" fontId="12" fillId="0" borderId="0" xfId="0" applyFont="1" applyFill="1" applyBorder="1" applyAlignment="1">
      <alignment horizontal="center"/>
    </xf>
    <xf numFmtId="0" fontId="13" fillId="0" borderId="0" xfId="0" applyFont="1" applyFill="1"/>
    <xf numFmtId="0" fontId="15" fillId="0" borderId="0" xfId="0" applyFont="1" applyAlignment="1">
      <alignment horizontal="left"/>
    </xf>
    <xf numFmtId="0" fontId="25" fillId="0" borderId="0" xfId="320" applyFont="1" applyFill="1"/>
    <xf numFmtId="0" fontId="11" fillId="0" borderId="0" xfId="0" applyFont="1" applyFill="1"/>
    <xf numFmtId="0" fontId="12" fillId="0" borderId="0" xfId="0" applyFont="1" applyFill="1"/>
    <xf numFmtId="0" fontId="8" fillId="0" borderId="0" xfId="0" applyFont="1" applyBorder="1"/>
    <xf numFmtId="0" fontId="0" fillId="0" borderId="0" xfId="0" applyFill="1"/>
    <xf numFmtId="0" fontId="8" fillId="0" borderId="0" xfId="0" applyFont="1" applyFill="1"/>
    <xf numFmtId="169" fontId="8" fillId="0" borderId="0" xfId="0" applyNumberFormat="1" applyFont="1" applyBorder="1" applyAlignment="1">
      <alignment horizontal="right"/>
    </xf>
    <xf numFmtId="0" fontId="19" fillId="0" borderId="0" xfId="0" applyFont="1" applyFill="1"/>
    <xf numFmtId="0" fontId="3" fillId="0" borderId="0" xfId="0" applyFont="1"/>
    <xf numFmtId="0" fontId="5" fillId="0" borderId="0" xfId="0" applyFont="1" applyFill="1" applyAlignment="1" applyProtection="1">
      <alignment vertical="center"/>
      <protection hidden="1"/>
    </xf>
    <xf numFmtId="0" fontId="8" fillId="0" borderId="0" xfId="0" applyFont="1" applyBorder="1" applyAlignment="1">
      <alignment horizontal="center"/>
    </xf>
    <xf numFmtId="0" fontId="43" fillId="0" borderId="0" xfId="106" applyFont="1" applyAlignment="1" applyProtection="1"/>
    <xf numFmtId="0" fontId="6" fillId="0" borderId="0" xfId="0" applyFont="1"/>
    <xf numFmtId="0" fontId="45" fillId="0" borderId="0" xfId="0" applyFont="1" applyBorder="1" applyAlignment="1"/>
    <xf numFmtId="0" fontId="43" fillId="0" borderId="0" xfId="106" applyFont="1" applyFill="1" applyBorder="1" applyAlignment="1" applyProtection="1">
      <alignment horizontal="left"/>
    </xf>
    <xf numFmtId="0" fontId="41" fillId="0" borderId="0" xfId="0" applyFont="1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Border="1" applyAlignment="1" applyProtection="1">
      <alignment horizontal="left"/>
      <protection hidden="1"/>
    </xf>
    <xf numFmtId="0" fontId="46" fillId="0" borderId="0" xfId="0" applyFont="1" applyFill="1" applyBorder="1" applyAlignment="1" applyProtection="1">
      <protection hidden="1"/>
    </xf>
    <xf numFmtId="0" fontId="43" fillId="0" borderId="0" xfId="106" applyFont="1" applyFill="1" applyAlignment="1" applyProtection="1"/>
    <xf numFmtId="0" fontId="38" fillId="0" borderId="0" xfId="0" applyFont="1"/>
    <xf numFmtId="16" fontId="40" fillId="0" borderId="0" xfId="320" applyNumberFormat="1" applyFont="1" applyFill="1" applyAlignment="1">
      <alignment horizontal="center"/>
    </xf>
    <xf numFmtId="0" fontId="12" fillId="0" borderId="0" xfId="0" applyFont="1" applyBorder="1"/>
    <xf numFmtId="0" fontId="8" fillId="0" borderId="0" xfId="0" applyFont="1" applyFill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8" fillId="0" borderId="0" xfId="0" quotePrefix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/>
    <xf numFmtId="0" fontId="12" fillId="0" borderId="0" xfId="0" applyFont="1" applyBorder="1" applyAlignment="1">
      <alignment horizontal="center"/>
    </xf>
    <xf numFmtId="0" fontId="43" fillId="0" borderId="0" xfId="106" applyFont="1" applyAlignment="1" applyProtection="1">
      <alignment horizontal="left"/>
    </xf>
    <xf numFmtId="49" fontId="5" fillId="0" borderId="0" xfId="0" applyNumberFormat="1" applyFont="1" applyFill="1" applyAlignment="1" applyProtection="1">
      <alignment horizontal="left" vertical="center"/>
      <protection hidden="1"/>
    </xf>
    <xf numFmtId="0" fontId="0" fillId="0" borderId="0" xfId="0" applyFont="1"/>
    <xf numFmtId="0" fontId="131" fillId="0" borderId="0" xfId="0" applyFont="1" applyFill="1" applyBorder="1" applyAlignment="1" applyProtection="1">
      <alignment horizontal="left"/>
      <protection hidden="1"/>
    </xf>
    <xf numFmtId="0" fontId="132" fillId="0" borderId="0" xfId="0" applyFont="1" applyFill="1"/>
    <xf numFmtId="0" fontId="133" fillId="0" borderId="0" xfId="0" applyFont="1" applyFill="1"/>
    <xf numFmtId="0" fontId="133" fillId="0" borderId="0" xfId="0" applyFont="1" applyFill="1" applyBorder="1"/>
    <xf numFmtId="166" fontId="133" fillId="0" borderId="0" xfId="0" applyNumberFormat="1" applyFont="1" applyFill="1" applyAlignment="1"/>
    <xf numFmtId="0" fontId="133" fillId="0" borderId="0" xfId="0" applyFont="1" applyFill="1" applyAlignment="1"/>
    <xf numFmtId="0" fontId="137" fillId="0" borderId="0" xfId="0" applyFont="1" applyFill="1" applyAlignment="1">
      <alignment vertical="center"/>
    </xf>
    <xf numFmtId="166" fontId="139" fillId="0" borderId="0" xfId="0" applyNumberFormat="1" applyFont="1" applyFill="1"/>
    <xf numFmtId="0" fontId="139" fillId="0" borderId="0" xfId="0" applyFont="1" applyFill="1"/>
    <xf numFmtId="166" fontId="133" fillId="0" borderId="0" xfId="0" applyNumberFormat="1" applyFont="1" applyFill="1"/>
    <xf numFmtId="0" fontId="140" fillId="0" borderId="0" xfId="0" applyFont="1"/>
    <xf numFmtId="0" fontId="140" fillId="0" borderId="0" xfId="0" applyFont="1" applyFill="1"/>
    <xf numFmtId="0" fontId="27" fillId="26" borderId="16" xfId="0" applyFont="1" applyFill="1" applyBorder="1"/>
    <xf numFmtId="0" fontId="27" fillId="26" borderId="14" xfId="0" applyFont="1" applyFill="1" applyBorder="1"/>
    <xf numFmtId="0" fontId="27" fillId="26" borderId="17" xfId="0" applyFont="1" applyFill="1" applyBorder="1"/>
    <xf numFmtId="0" fontId="27" fillId="26" borderId="0" xfId="0" applyFont="1" applyFill="1"/>
    <xf numFmtId="0" fontId="27" fillId="26" borderId="18" xfId="0" applyFont="1" applyFill="1" applyBorder="1"/>
    <xf numFmtId="0" fontId="27" fillId="26" borderId="0" xfId="0" applyFont="1" applyFill="1" applyBorder="1"/>
    <xf numFmtId="0" fontId="27" fillId="26" borderId="19" xfId="0" applyFont="1" applyFill="1" applyBorder="1"/>
    <xf numFmtId="0" fontId="29" fillId="26" borderId="18" xfId="0" applyFont="1" applyFill="1" applyBorder="1"/>
    <xf numFmtId="0" fontId="29" fillId="26" borderId="0" xfId="0" applyFont="1" applyFill="1" applyBorder="1"/>
    <xf numFmtId="0" fontId="30" fillId="26" borderId="18" xfId="0" applyFont="1" applyFill="1" applyBorder="1"/>
    <xf numFmtId="0" fontId="30" fillId="26" borderId="0" xfId="0" applyFont="1" applyFill="1" applyBorder="1"/>
    <xf numFmtId="0" fontId="28" fillId="26" borderId="0" xfId="0" applyFont="1" applyFill="1" applyBorder="1"/>
    <xf numFmtId="0" fontId="32" fillId="26" borderId="0" xfId="106" applyFont="1" applyFill="1" applyBorder="1" applyAlignment="1" applyProtection="1"/>
    <xf numFmtId="0" fontId="33" fillId="26" borderId="18" xfId="0" applyFont="1" applyFill="1" applyBorder="1"/>
    <xf numFmtId="0" fontId="33" fillId="26" borderId="0" xfId="0" applyFont="1" applyFill="1" applyBorder="1"/>
    <xf numFmtId="0" fontId="33" fillId="26" borderId="19" xfId="0" applyFont="1" applyFill="1" applyBorder="1"/>
    <xf numFmtId="0" fontId="33" fillId="26" borderId="0" xfId="0" applyFont="1" applyFill="1"/>
    <xf numFmtId="0" fontId="143" fillId="26" borderId="0" xfId="106" applyFont="1" applyFill="1" applyBorder="1" applyAlignment="1" applyProtection="1"/>
    <xf numFmtId="0" fontId="34" fillId="26" borderId="0" xfId="0" applyFont="1" applyFill="1" applyBorder="1"/>
    <xf numFmtId="0" fontId="32" fillId="26" borderId="18" xfId="106" applyFont="1" applyFill="1" applyBorder="1" applyAlignment="1" applyProtection="1"/>
    <xf numFmtId="0" fontId="34" fillId="26" borderId="18" xfId="0" applyFont="1" applyFill="1" applyBorder="1" applyAlignment="1">
      <alignment horizontal="center" vertical="top"/>
    </xf>
    <xf numFmtId="0" fontId="34" fillId="26" borderId="19" xfId="0" applyFont="1" applyFill="1" applyBorder="1" applyAlignment="1">
      <alignment horizontal="right" vertical="top"/>
    </xf>
    <xf numFmtId="0" fontId="37" fillId="26" borderId="0" xfId="0" applyFont="1" applyFill="1" applyBorder="1"/>
    <xf numFmtId="0" fontId="27" fillId="26" borderId="20" xfId="0" applyFont="1" applyFill="1" applyBorder="1"/>
    <xf numFmtId="0" fontId="27" fillId="26" borderId="21" xfId="0" applyFont="1" applyFill="1" applyBorder="1"/>
    <xf numFmtId="0" fontId="27" fillId="26" borderId="22" xfId="0" applyFont="1" applyFill="1" applyBorder="1"/>
    <xf numFmtId="0" fontId="142" fillId="0" borderId="0" xfId="0" applyFont="1"/>
    <xf numFmtId="0" fontId="32" fillId="26" borderId="0" xfId="106" applyFont="1" applyFill="1" applyBorder="1" applyAlignment="1" applyProtection="1">
      <alignment horizontal="center"/>
    </xf>
    <xf numFmtId="0" fontId="34" fillId="26" borderId="0" xfId="0" applyFont="1" applyFill="1" applyBorder="1" applyAlignment="1">
      <alignment horizontal="center"/>
    </xf>
    <xf numFmtId="0" fontId="143" fillId="26" borderId="19" xfId="106" applyFont="1" applyFill="1" applyBorder="1" applyAlignment="1" applyProtection="1">
      <alignment horizontal="right"/>
    </xf>
    <xf numFmtId="0" fontId="143" fillId="26" borderId="18" xfId="106" applyFont="1" applyFill="1" applyBorder="1" applyAlignment="1" applyProtection="1"/>
    <xf numFmtId="0" fontId="147" fillId="26" borderId="0" xfId="0" applyFont="1" applyFill="1" applyBorder="1"/>
    <xf numFmtId="0" fontId="144" fillId="0" borderId="0" xfId="321" applyFont="1" applyFill="1" applyAlignment="1">
      <alignment horizontal="center" vertical="center"/>
    </xf>
    <xf numFmtId="0" fontId="148" fillId="0" borderId="0" xfId="321" applyFont="1" applyFill="1" applyAlignment="1">
      <alignment horizontal="center" vertical="center"/>
    </xf>
    <xf numFmtId="0" fontId="152" fillId="0" borderId="0" xfId="0" applyFont="1"/>
    <xf numFmtId="0" fontId="155" fillId="0" borderId="0" xfId="0" applyFont="1" applyBorder="1"/>
    <xf numFmtId="0" fontId="157" fillId="0" borderId="26" xfId="0" applyFont="1" applyFill="1" applyBorder="1"/>
    <xf numFmtId="0" fontId="157" fillId="0" borderId="0" xfId="0" quotePrefix="1" applyFont="1" applyFill="1" applyBorder="1" applyAlignment="1">
      <alignment horizontal="center"/>
    </xf>
    <xf numFmtId="0" fontId="157" fillId="0" borderId="0" xfId="0" applyFont="1" applyFill="1" applyBorder="1" applyAlignment="1">
      <alignment horizontal="center"/>
    </xf>
    <xf numFmtId="0" fontId="155" fillId="0" borderId="0" xfId="0" applyFont="1" applyFill="1" applyBorder="1"/>
    <xf numFmtId="0" fontId="156" fillId="0" borderId="0" xfId="0" applyFont="1" applyFill="1" applyBorder="1"/>
    <xf numFmtId="0" fontId="156" fillId="0" borderId="0" xfId="0" applyFont="1" applyBorder="1"/>
    <xf numFmtId="0" fontId="212" fillId="0" borderId="0" xfId="0" applyFont="1"/>
    <xf numFmtId="0" fontId="213" fillId="30" borderId="0" xfId="236" applyFont="1" applyFill="1" applyAlignment="1" applyProtection="1">
      <alignment vertical="center"/>
      <protection hidden="1"/>
    </xf>
    <xf numFmtId="0" fontId="214" fillId="0" borderId="0" xfId="0" applyFont="1"/>
    <xf numFmtId="0" fontId="214" fillId="0" borderId="0" xfId="0" applyFont="1" applyAlignment="1">
      <alignment horizontal="centerContinuous"/>
    </xf>
    <xf numFmtId="0" fontId="215" fillId="0" borderId="0" xfId="0" applyFont="1" applyAlignment="1">
      <alignment horizontal="centerContinuous"/>
    </xf>
    <xf numFmtId="0" fontId="214" fillId="0" borderId="26" xfId="0" applyFont="1" applyBorder="1"/>
    <xf numFmtId="0" fontId="216" fillId="0" borderId="0" xfId="198" applyFont="1" applyAlignment="1">
      <alignment horizontal="left" vertical="top" wrapText="1"/>
    </xf>
    <xf numFmtId="0" fontId="216" fillId="0" borderId="0" xfId="198" applyFont="1" applyAlignment="1">
      <alignment horizontal="left" vertical="center" wrapText="1"/>
    </xf>
    <xf numFmtId="0" fontId="217" fillId="0" borderId="0" xfId="198" applyFont="1" applyBorder="1" applyAlignment="1">
      <alignment horizontal="center" vertical="center"/>
    </xf>
    <xf numFmtId="166" fontId="217" fillId="0" borderId="0" xfId="198" applyNumberFormat="1" applyFont="1" applyBorder="1" applyAlignment="1">
      <alignment horizontal="center" vertical="center"/>
    </xf>
    <xf numFmtId="16" fontId="159" fillId="0" borderId="0" xfId="298" applyNumberFormat="1" applyFont="1" applyFill="1" applyBorder="1" applyAlignment="1">
      <alignment horizontal="center" vertical="center"/>
    </xf>
    <xf numFmtId="16" fontId="5" fillId="0" borderId="0" xfId="298" applyNumberFormat="1" applyFont="1" applyFill="1" applyBorder="1" applyAlignment="1">
      <alignment horizontal="center" vertical="center"/>
    </xf>
    <xf numFmtId="173" fontId="213" fillId="0" borderId="0" xfId="0" applyNumberFormat="1" applyFont="1" applyFill="1" applyBorder="1" applyAlignment="1">
      <alignment horizontal="center" vertical="center"/>
    </xf>
    <xf numFmtId="0" fontId="213" fillId="0" borderId="0" xfId="0" applyFont="1" applyFill="1" applyBorder="1" applyAlignment="1">
      <alignment horizontal="center" vertical="center"/>
    </xf>
    <xf numFmtId="166" fontId="213" fillId="0" borderId="0" xfId="0" applyNumberFormat="1" applyFont="1" applyFill="1" applyBorder="1" applyAlignment="1">
      <alignment horizontal="center" vertical="center"/>
    </xf>
    <xf numFmtId="173" fontId="213" fillId="0" borderId="0" xfId="0" applyNumberFormat="1" applyFont="1" applyFill="1" applyBorder="1" applyAlignment="1">
      <alignment vertical="center"/>
    </xf>
    <xf numFmtId="16" fontId="213" fillId="0" borderId="0" xfId="0" applyNumberFormat="1" applyFont="1" applyFill="1" applyBorder="1" applyAlignment="1">
      <alignment horizontal="center"/>
    </xf>
    <xf numFmtId="175" fontId="213" fillId="0" borderId="0" xfId="0" applyNumberFormat="1" applyFont="1" applyFill="1" applyBorder="1" applyAlignment="1">
      <alignment horizontal="center" vertical="center"/>
    </xf>
    <xf numFmtId="16" fontId="213" fillId="0" borderId="0" xfId="0" applyNumberFormat="1" applyFont="1" applyFill="1" applyBorder="1" applyAlignment="1">
      <alignment horizontal="center" vertical="center"/>
    </xf>
    <xf numFmtId="174" fontId="213" fillId="0" borderId="0" xfId="0" applyNumberFormat="1" applyFont="1" applyFill="1" applyBorder="1" applyAlignment="1">
      <alignment horizontal="center" vertical="center"/>
    </xf>
    <xf numFmtId="201" fontId="213" fillId="0" borderId="0" xfId="0" applyNumberFormat="1" applyFont="1" applyFill="1" applyBorder="1" applyAlignment="1">
      <alignment horizontal="center" vertical="center"/>
    </xf>
    <xf numFmtId="0" fontId="213" fillId="0" borderId="0" xfId="0" applyFont="1" applyFill="1"/>
    <xf numFmtId="0" fontId="213" fillId="0" borderId="0" xfId="0" applyFont="1"/>
    <xf numFmtId="169" fontId="213" fillId="0" borderId="0" xfId="0" applyNumberFormat="1" applyFont="1" applyFill="1" applyBorder="1" applyAlignment="1">
      <alignment horizontal="center"/>
    </xf>
    <xf numFmtId="0" fontId="149" fillId="0" borderId="0" xfId="0" applyFont="1" applyBorder="1"/>
    <xf numFmtId="0" fontId="149" fillId="0" borderId="0" xfId="0" applyFont="1" applyBorder="1" applyAlignment="1">
      <alignment horizontal="center"/>
    </xf>
    <xf numFmtId="0" fontId="149" fillId="0" borderId="0" xfId="0" applyFont="1"/>
    <xf numFmtId="0" fontId="213" fillId="31" borderId="27" xfId="236" applyFont="1" applyFill="1" applyBorder="1" applyAlignment="1" applyProtection="1">
      <alignment horizontal="center" vertical="center"/>
      <protection hidden="1"/>
    </xf>
    <xf numFmtId="0" fontId="213" fillId="0" borderId="0" xfId="236" applyFont="1" applyFill="1" applyAlignment="1" applyProtection="1">
      <alignment vertical="center"/>
      <protection hidden="1"/>
    </xf>
    <xf numFmtId="0" fontId="213" fillId="0" borderId="0" xfId="236" applyFont="1" applyFill="1" applyBorder="1" applyAlignment="1" applyProtection="1">
      <alignment vertical="center"/>
      <protection hidden="1"/>
    </xf>
    <xf numFmtId="0" fontId="213" fillId="0" borderId="0" xfId="0" applyFont="1" applyBorder="1"/>
    <xf numFmtId="16" fontId="218" fillId="0" borderId="0" xfId="0" applyNumberFormat="1" applyFont="1" applyFill="1" applyBorder="1" applyAlignment="1">
      <alignment horizontal="center"/>
    </xf>
    <xf numFmtId="16" fontId="218" fillId="0" borderId="0" xfId="0" applyNumberFormat="1" applyFont="1" applyFill="1" applyBorder="1" applyAlignment="1">
      <alignment horizontal="center" vertical="center"/>
    </xf>
    <xf numFmtId="0" fontId="218" fillId="0" borderId="0" xfId="0" applyFont="1" applyFill="1"/>
    <xf numFmtId="16" fontId="213" fillId="0" borderId="0" xfId="0" applyNumberFormat="1" applyFont="1" applyBorder="1" applyAlignment="1">
      <alignment horizontal="center"/>
    </xf>
    <xf numFmtId="0" fontId="213" fillId="0" borderId="0" xfId="0" applyFont="1" applyBorder="1" applyAlignment="1">
      <alignment horizontal="center"/>
    </xf>
    <xf numFmtId="200" fontId="213" fillId="0" borderId="0" xfId="0" applyNumberFormat="1" applyFont="1" applyBorder="1" applyAlignment="1">
      <alignment horizontal="center"/>
    </xf>
    <xf numFmtId="167" fontId="213" fillId="30" borderId="28" xfId="236" applyNumberFormat="1" applyFont="1" applyFill="1" applyBorder="1" applyAlignment="1" applyProtection="1">
      <alignment horizontal="center" vertical="center"/>
      <protection hidden="1"/>
    </xf>
    <xf numFmtId="167" fontId="213" fillId="30" borderId="29" xfId="236" applyNumberFormat="1" applyFont="1" applyFill="1" applyBorder="1" applyAlignment="1" applyProtection="1">
      <alignment horizontal="center" vertical="center"/>
      <protection hidden="1"/>
    </xf>
    <xf numFmtId="167" fontId="219" fillId="30" borderId="28" xfId="236" applyNumberFormat="1" applyFont="1" applyFill="1" applyBorder="1" applyAlignment="1" applyProtection="1">
      <alignment horizontal="center" vertical="center"/>
      <protection hidden="1"/>
    </xf>
    <xf numFmtId="167" fontId="219" fillId="30" borderId="29" xfId="236" applyNumberFormat="1" applyFont="1" applyFill="1" applyBorder="1" applyAlignment="1" applyProtection="1">
      <alignment horizontal="center" vertical="center"/>
      <protection hidden="1"/>
    </xf>
    <xf numFmtId="0" fontId="160" fillId="0" borderId="0" xfId="0" applyFont="1" applyAlignment="1">
      <alignment vertical="center"/>
    </xf>
    <xf numFmtId="0" fontId="220" fillId="0" borderId="0" xfId="0" applyFont="1"/>
    <xf numFmtId="0" fontId="162" fillId="0" borderId="0" xfId="321" applyFont="1" applyFill="1" applyBorder="1" applyAlignment="1">
      <alignment vertical="center"/>
    </xf>
    <xf numFmtId="167" fontId="163" fillId="0" borderId="0" xfId="321" applyNumberFormat="1" applyFont="1" applyFill="1" applyBorder="1" applyAlignment="1">
      <alignment horizontal="center" vertical="center"/>
    </xf>
    <xf numFmtId="0" fontId="164" fillId="0" borderId="0" xfId="321" applyFont="1" applyFill="1"/>
    <xf numFmtId="0" fontId="221" fillId="0" borderId="0" xfId="321" applyFont="1" applyFill="1" applyBorder="1" applyAlignment="1"/>
    <xf numFmtId="0" fontId="222" fillId="0" borderId="0" xfId="106" applyFont="1" applyAlignment="1" applyProtection="1"/>
    <xf numFmtId="0" fontId="223" fillId="0" borderId="0" xfId="0" applyFont="1"/>
    <xf numFmtId="0" fontId="224" fillId="0" borderId="0" xfId="0" applyFont="1" applyBorder="1"/>
    <xf numFmtId="0" fontId="225" fillId="0" borderId="0" xfId="0" applyFont="1" applyBorder="1"/>
    <xf numFmtId="0" fontId="188" fillId="0" borderId="0" xfId="0" applyFont="1"/>
    <xf numFmtId="166" fontId="189" fillId="0" borderId="0" xfId="0" applyNumberFormat="1" applyFont="1" applyAlignment="1">
      <alignment horizontal="center"/>
    </xf>
    <xf numFmtId="166" fontId="189" fillId="0" borderId="0" xfId="0" applyNumberFormat="1" applyFont="1" applyAlignment="1">
      <alignment horizontal="left"/>
    </xf>
    <xf numFmtId="0" fontId="226" fillId="26" borderId="0" xfId="106" quotePrefix="1" applyFont="1" applyFill="1" applyBorder="1" applyAlignment="1" applyProtection="1">
      <alignment horizontal="left"/>
    </xf>
    <xf numFmtId="0" fontId="222" fillId="0" borderId="0" xfId="106" applyFont="1" applyFill="1" applyAlignment="1" applyProtection="1">
      <alignment vertical="center"/>
      <protection hidden="1"/>
    </xf>
    <xf numFmtId="0" fontId="222" fillId="0" borderId="0" xfId="106" applyFont="1" applyAlignment="1" applyProtection="1">
      <alignment horizontal="left"/>
    </xf>
    <xf numFmtId="0" fontId="228" fillId="0" borderId="0" xfId="0" applyFont="1" applyBorder="1" applyAlignment="1">
      <alignment horizontal="center"/>
    </xf>
    <xf numFmtId="0" fontId="33" fillId="26" borderId="0" xfId="0" applyFont="1" applyFill="1" applyBorder="1" applyAlignment="1">
      <alignment horizontal="right"/>
    </xf>
    <xf numFmtId="0" fontId="226" fillId="26" borderId="0" xfId="106" applyFont="1" applyFill="1" applyBorder="1" applyAlignment="1" applyProtection="1">
      <alignment horizontal="right"/>
    </xf>
    <xf numFmtId="0" fontId="34" fillId="26" borderId="0" xfId="0" applyFont="1" applyFill="1" applyBorder="1" applyAlignment="1"/>
    <xf numFmtId="0" fontId="226" fillId="26" borderId="0" xfId="106" applyFont="1" applyFill="1" applyBorder="1" applyAlignment="1" applyProtection="1">
      <alignment horizontal="left"/>
    </xf>
    <xf numFmtId="0" fontId="226" fillId="26" borderId="0" xfId="106" applyFont="1" applyFill="1" applyBorder="1" applyAlignment="1" applyProtection="1"/>
    <xf numFmtId="0" fontId="34" fillId="26" borderId="0" xfId="0" applyFont="1" applyFill="1" applyBorder="1" applyAlignment="1">
      <alignment horizontal="right"/>
    </xf>
    <xf numFmtId="0" fontId="213" fillId="0" borderId="0" xfId="321" applyFont="1" applyFill="1" applyBorder="1" applyAlignment="1">
      <alignment horizontal="left" vertical="center"/>
    </xf>
    <xf numFmtId="167" fontId="213" fillId="0" borderId="0" xfId="321" applyNumberFormat="1" applyFont="1" applyFill="1" applyBorder="1" applyAlignment="1">
      <alignment horizontal="center" vertical="center"/>
    </xf>
    <xf numFmtId="0" fontId="44" fillId="0" borderId="0" xfId="0" applyFont="1" applyBorder="1" applyAlignment="1"/>
    <xf numFmtId="0" fontId="193" fillId="0" borderId="0" xfId="0" applyFont="1" applyFill="1" applyAlignment="1" applyProtection="1">
      <alignment vertical="center"/>
      <protection hidden="1"/>
    </xf>
    <xf numFmtId="0" fontId="226" fillId="26" borderId="0" xfId="106" quotePrefix="1" applyFont="1" applyFill="1" applyBorder="1" applyAlignment="1" applyProtection="1"/>
    <xf numFmtId="0" fontId="5" fillId="30" borderId="0" xfId="0" applyFont="1" applyFill="1" applyAlignment="1" applyProtection="1">
      <alignment vertical="center"/>
      <protection hidden="1"/>
    </xf>
    <xf numFmtId="0" fontId="213" fillId="30" borderId="33" xfId="236" applyFont="1" applyFill="1" applyBorder="1" applyAlignment="1" applyProtection="1">
      <alignment vertical="center"/>
      <protection hidden="1"/>
    </xf>
    <xf numFmtId="0" fontId="213" fillId="30" borderId="34" xfId="236" applyFont="1" applyFill="1" applyBorder="1" applyAlignment="1" applyProtection="1">
      <alignment horizontal="right" vertical="center"/>
      <protection hidden="1"/>
    </xf>
    <xf numFmtId="170" fontId="213" fillId="30" borderId="35" xfId="236" applyNumberFormat="1" applyFont="1" applyFill="1" applyBorder="1" applyAlignment="1" applyProtection="1">
      <alignment horizontal="center" vertical="center"/>
      <protection hidden="1"/>
    </xf>
    <xf numFmtId="167" fontId="213" fillId="30" borderId="36" xfId="236" applyNumberFormat="1" applyFont="1" applyFill="1" applyBorder="1" applyAlignment="1" applyProtection="1">
      <alignment horizontal="center" vertical="center"/>
      <protection hidden="1"/>
    </xf>
    <xf numFmtId="20" fontId="213" fillId="30" borderId="37" xfId="236" quotePrefix="1" applyNumberFormat="1" applyFont="1" applyFill="1" applyBorder="1" applyAlignment="1" applyProtection="1">
      <alignment horizontal="center" vertical="center"/>
      <protection hidden="1"/>
    </xf>
    <xf numFmtId="167" fontId="213" fillId="30" borderId="35" xfId="236" applyNumberFormat="1" applyFont="1" applyFill="1" applyBorder="1" applyAlignment="1" applyProtection="1">
      <alignment horizontal="center" vertical="center"/>
      <protection hidden="1"/>
    </xf>
    <xf numFmtId="20" fontId="213" fillId="30" borderId="38" xfId="236" applyNumberFormat="1" applyFont="1" applyFill="1" applyBorder="1" applyAlignment="1" applyProtection="1">
      <alignment horizontal="center" vertical="center"/>
      <protection hidden="1"/>
    </xf>
    <xf numFmtId="0" fontId="213" fillId="30" borderId="39" xfId="236" applyFont="1" applyFill="1" applyBorder="1" applyAlignment="1" applyProtection="1">
      <alignment vertical="center"/>
      <protection hidden="1"/>
    </xf>
    <xf numFmtId="0" fontId="213" fillId="30" borderId="40" xfId="236" applyFont="1" applyFill="1" applyBorder="1" applyAlignment="1" applyProtection="1">
      <alignment horizontal="right" vertical="center"/>
      <protection hidden="1"/>
    </xf>
    <xf numFmtId="170" fontId="213" fillId="30" borderId="41" xfId="236" applyNumberFormat="1" applyFont="1" applyFill="1" applyBorder="1" applyAlignment="1" applyProtection="1">
      <alignment horizontal="center" vertical="center"/>
      <protection hidden="1"/>
    </xf>
    <xf numFmtId="167" fontId="213" fillId="30" borderId="34" xfId="236" applyNumberFormat="1" applyFont="1" applyFill="1" applyBorder="1" applyAlignment="1" applyProtection="1">
      <alignment horizontal="center" vertical="center"/>
      <protection hidden="1"/>
    </xf>
    <xf numFmtId="16" fontId="229" fillId="30" borderId="44" xfId="0" applyNumberFormat="1" applyFont="1" applyFill="1" applyBorder="1" applyAlignment="1">
      <alignment horizontal="center"/>
    </xf>
    <xf numFmtId="16" fontId="213" fillId="30" borderId="45" xfId="0" applyNumberFormat="1" applyFont="1" applyFill="1" applyBorder="1" applyAlignment="1">
      <alignment horizontal="center"/>
    </xf>
    <xf numFmtId="16" fontId="213" fillId="30" borderId="46" xfId="0" applyNumberFormat="1" applyFont="1" applyFill="1" applyBorder="1" applyAlignment="1">
      <alignment horizontal="center"/>
    </xf>
    <xf numFmtId="0" fontId="212" fillId="30" borderId="0" xfId="0" applyFont="1" applyFill="1"/>
    <xf numFmtId="0" fontId="148" fillId="30" borderId="0" xfId="321" applyFont="1" applyFill="1" applyAlignment="1">
      <alignment horizontal="center" vertical="center"/>
    </xf>
    <xf numFmtId="167" fontId="213" fillId="30" borderId="43" xfId="321" applyNumberFormat="1" applyFont="1" applyFill="1" applyBorder="1" applyAlignment="1">
      <alignment horizontal="center" vertical="center"/>
    </xf>
    <xf numFmtId="0" fontId="8" fillId="30" borderId="0" xfId="0" applyFont="1" applyFill="1"/>
    <xf numFmtId="0" fontId="152" fillId="30" borderId="0" xfId="0" applyFont="1" applyFill="1"/>
    <xf numFmtId="0" fontId="0" fillId="30" borderId="0" xfId="0" applyFill="1"/>
    <xf numFmtId="0" fontId="161" fillId="30" borderId="48" xfId="0" applyFont="1" applyFill="1" applyBorder="1" applyAlignment="1">
      <alignment horizontal="left" vertical="center"/>
    </xf>
    <xf numFmtId="172" fontId="19" fillId="30" borderId="48" xfId="0" applyNumberFormat="1" applyFont="1" applyFill="1" applyBorder="1" applyAlignment="1">
      <alignment horizontal="center" vertical="center"/>
    </xf>
    <xf numFmtId="0" fontId="213" fillId="31" borderId="50" xfId="236" applyFont="1" applyFill="1" applyBorder="1" applyAlignment="1" applyProtection="1">
      <alignment horizontal="center" vertical="center"/>
      <protection hidden="1"/>
    </xf>
    <xf numFmtId="0" fontId="213" fillId="31" borderId="51" xfId="236" applyFont="1" applyFill="1" applyBorder="1" applyAlignment="1" applyProtection="1">
      <alignment horizontal="center" vertical="center" wrapText="1"/>
      <protection hidden="1"/>
    </xf>
    <xf numFmtId="0" fontId="161" fillId="30" borderId="52" xfId="0" applyFont="1" applyFill="1" applyBorder="1" applyAlignment="1">
      <alignment horizontal="left" vertical="center"/>
    </xf>
    <xf numFmtId="16" fontId="213" fillId="30" borderId="53" xfId="0" applyNumberFormat="1" applyFont="1" applyFill="1" applyBorder="1" applyAlignment="1">
      <alignment horizontal="center" vertical="center"/>
    </xf>
    <xf numFmtId="16" fontId="213" fillId="30" borderId="54" xfId="0" applyNumberFormat="1" applyFont="1" applyFill="1" applyBorder="1" applyAlignment="1">
      <alignment horizontal="center" vertical="center"/>
    </xf>
    <xf numFmtId="14" fontId="138" fillId="0" borderId="0" xfId="0" applyNumberFormat="1" applyFont="1" applyFill="1" applyAlignment="1"/>
    <xf numFmtId="0" fontId="231" fillId="0" borderId="0" xfId="0" applyFont="1" applyFill="1"/>
    <xf numFmtId="0" fontId="214" fillId="30" borderId="0" xfId="236" applyFont="1" applyFill="1" applyBorder="1" applyAlignment="1" applyProtection="1">
      <alignment vertical="center"/>
      <protection hidden="1"/>
    </xf>
    <xf numFmtId="0" fontId="213" fillId="31" borderId="55" xfId="236" applyFont="1" applyFill="1" applyBorder="1" applyAlignment="1" applyProtection="1">
      <alignment horizontal="center" vertical="center"/>
      <protection hidden="1"/>
    </xf>
    <xf numFmtId="0" fontId="213" fillId="31" borderId="0" xfId="236" applyFont="1" applyFill="1" applyBorder="1" applyAlignment="1" applyProtection="1">
      <alignment horizontal="center" vertical="center"/>
      <protection hidden="1"/>
    </xf>
    <xf numFmtId="0" fontId="213" fillId="30" borderId="0" xfId="0" applyFont="1" applyFill="1"/>
    <xf numFmtId="0" fontId="165" fillId="30" borderId="0" xfId="0" applyFont="1" applyFill="1" applyAlignment="1">
      <alignment vertical="center"/>
    </xf>
    <xf numFmtId="0" fontId="218" fillId="30" borderId="0" xfId="0" applyFont="1" applyFill="1"/>
    <xf numFmtId="174" fontId="213" fillId="30" borderId="56" xfId="0" applyNumberFormat="1" applyFont="1" applyFill="1" applyBorder="1" applyAlignment="1">
      <alignment horizontal="center" vertical="center"/>
    </xf>
    <xf numFmtId="174" fontId="213" fillId="30" borderId="57" xfId="0" applyNumberFormat="1" applyFont="1" applyFill="1" applyBorder="1" applyAlignment="1">
      <alignment horizontal="center" vertical="center"/>
    </xf>
    <xf numFmtId="193" fontId="213" fillId="30" borderId="53" xfId="0" applyNumberFormat="1" applyFont="1" applyFill="1" applyBorder="1" applyAlignment="1">
      <alignment horizontal="center" vertical="center"/>
    </xf>
    <xf numFmtId="0" fontId="214" fillId="0" borderId="0" xfId="0" applyFont="1" applyBorder="1"/>
    <xf numFmtId="0" fontId="214" fillId="0" borderId="0" xfId="0" applyFont="1" applyAlignment="1">
      <alignment horizontal="center"/>
    </xf>
    <xf numFmtId="15" fontId="8" fillId="0" borderId="0" xfId="0" applyNumberFormat="1" applyFont="1" applyBorder="1" applyAlignment="1">
      <alignment horizontal="center"/>
    </xf>
    <xf numFmtId="14" fontId="8" fillId="0" borderId="0" xfId="0" applyNumberFormat="1" applyFont="1" applyFill="1" applyBorder="1" applyAlignment="1" applyProtection="1">
      <alignment vertical="center"/>
      <protection hidden="1"/>
    </xf>
    <xf numFmtId="166" fontId="212" fillId="30" borderId="59" xfId="0" applyNumberFormat="1" applyFont="1" applyFill="1" applyBorder="1" applyAlignment="1">
      <alignment horizontal="center" vertical="center"/>
    </xf>
    <xf numFmtId="166" fontId="212" fillId="30" borderId="53" xfId="0" applyNumberFormat="1" applyFont="1" applyFill="1" applyBorder="1" applyAlignment="1">
      <alignment horizontal="center" vertical="center"/>
    </xf>
    <xf numFmtId="199" fontId="19" fillId="30" borderId="52" xfId="0" applyNumberFormat="1" applyFont="1" applyFill="1" applyBorder="1" applyAlignment="1">
      <alignment horizontal="center" vertical="center"/>
    </xf>
    <xf numFmtId="0" fontId="140" fillId="30" borderId="0" xfId="0" applyFont="1" applyFill="1"/>
    <xf numFmtId="0" fontId="73" fillId="0" borderId="0" xfId="106" applyAlignment="1" applyProtection="1"/>
    <xf numFmtId="0" fontId="165" fillId="30" borderId="0" xfId="0" applyFont="1" applyFill="1"/>
    <xf numFmtId="167" fontId="213" fillId="30" borderId="53" xfId="321" applyNumberFormat="1" applyFont="1" applyFill="1" applyBorder="1" applyAlignment="1">
      <alignment horizontal="center" vertical="center"/>
    </xf>
    <xf numFmtId="167" fontId="213" fillId="30" borderId="60" xfId="321" applyNumberFormat="1" applyFont="1" applyFill="1" applyBorder="1" applyAlignment="1">
      <alignment horizontal="center" vertical="center"/>
    </xf>
    <xf numFmtId="174" fontId="213" fillId="30" borderId="47" xfId="0" applyNumberFormat="1" applyFont="1" applyFill="1" applyBorder="1" applyAlignment="1">
      <alignment horizontal="center" vertical="center"/>
    </xf>
    <xf numFmtId="0" fontId="227" fillId="32" borderId="59" xfId="323" applyFont="1" applyFill="1" applyBorder="1" applyAlignment="1">
      <alignment horizontal="center" vertical="center" wrapText="1"/>
    </xf>
    <xf numFmtId="0" fontId="14" fillId="0" borderId="0" xfId="0" applyFont="1" applyBorder="1" applyAlignment="1"/>
    <xf numFmtId="0" fontId="16" fillId="0" borderId="0" xfId="0" applyFont="1" applyBorder="1" applyAlignment="1"/>
    <xf numFmtId="0" fontId="44" fillId="0" borderId="0" xfId="0" applyFont="1" applyFill="1" applyBorder="1" applyAlignment="1"/>
    <xf numFmtId="169" fontId="19" fillId="0" borderId="0" xfId="0" applyNumberFormat="1" applyFont="1" applyBorder="1" applyAlignment="1">
      <alignment horizontal="right"/>
    </xf>
    <xf numFmtId="15" fontId="19" fillId="0" borderId="0" xfId="0" applyNumberFormat="1" applyFont="1" applyBorder="1" applyAlignment="1">
      <alignment horizontal="center"/>
    </xf>
    <xf numFmtId="0" fontId="194" fillId="30" borderId="0" xfId="0" applyFont="1" applyFill="1"/>
    <xf numFmtId="0" fontId="194" fillId="30" borderId="0" xfId="0" applyFont="1" applyFill="1" applyBorder="1"/>
    <xf numFmtId="16" fontId="213" fillId="30" borderId="8" xfId="0" applyNumberFormat="1" applyFont="1" applyFill="1" applyBorder="1" applyAlignment="1">
      <alignment horizontal="center" vertical="center"/>
    </xf>
    <xf numFmtId="16" fontId="213" fillId="30" borderId="43" xfId="0" applyNumberFormat="1" applyFont="1" applyFill="1" applyBorder="1" applyAlignment="1">
      <alignment horizontal="center" vertical="center"/>
    </xf>
    <xf numFmtId="16" fontId="213" fillId="30" borderId="60" xfId="0" applyNumberFormat="1" applyFont="1" applyFill="1" applyBorder="1" applyAlignment="1">
      <alignment horizontal="center" vertical="center"/>
    </xf>
    <xf numFmtId="16" fontId="213" fillId="30" borderId="62" xfId="0" applyNumberFormat="1" applyFont="1" applyFill="1" applyBorder="1" applyAlignment="1">
      <alignment horizontal="center" vertical="center"/>
    </xf>
    <xf numFmtId="0" fontId="0" fillId="0" borderId="0" xfId="0" applyFont="1" applyFill="1"/>
    <xf numFmtId="16" fontId="214" fillId="30" borderId="43" xfId="0" applyNumberFormat="1" applyFont="1" applyFill="1" applyBorder="1" applyAlignment="1">
      <alignment horizontal="center" vertical="center"/>
    </xf>
    <xf numFmtId="16" fontId="214" fillId="30" borderId="53" xfId="0" applyNumberFormat="1" applyFont="1" applyFill="1" applyBorder="1" applyAlignment="1">
      <alignment horizontal="center" vertical="center"/>
    </xf>
    <xf numFmtId="173" fontId="213" fillId="30" borderId="0" xfId="0" applyNumberFormat="1" applyFont="1" applyFill="1" applyBorder="1" applyAlignment="1">
      <alignment horizontal="center" vertical="center"/>
    </xf>
    <xf numFmtId="0" fontId="195" fillId="30" borderId="0" xfId="0" applyFont="1" applyFill="1"/>
    <xf numFmtId="0" fontId="214" fillId="30" borderId="53" xfId="0" quotePrefix="1" applyFont="1" applyFill="1" applyBorder="1" applyAlignment="1">
      <alignment horizontal="center" vertical="center"/>
    </xf>
    <xf numFmtId="0" fontId="161" fillId="30" borderId="63" xfId="0" applyFont="1" applyFill="1" applyBorder="1" applyAlignment="1">
      <alignment horizontal="left" vertical="center"/>
    </xf>
    <xf numFmtId="172" fontId="19" fillId="30" borderId="63" xfId="0" applyNumberFormat="1" applyFont="1" applyFill="1" applyBorder="1" applyAlignment="1">
      <alignment horizontal="center" vertical="center"/>
    </xf>
    <xf numFmtId="169" fontId="39" fillId="0" borderId="0" xfId="0" applyNumberFormat="1" applyFont="1" applyBorder="1" applyAlignment="1">
      <alignment horizontal="right"/>
    </xf>
    <xf numFmtId="15" fontId="39" fillId="0" borderId="0" xfId="0" applyNumberFormat="1" applyFont="1" applyBorder="1" applyAlignment="1">
      <alignment horizontal="center"/>
    </xf>
    <xf numFmtId="0" fontId="39" fillId="0" borderId="0" xfId="0" applyFont="1" applyFill="1"/>
    <xf numFmtId="169" fontId="8" fillId="0" borderId="0" xfId="0" applyNumberFormat="1" applyFont="1" applyFill="1" applyBorder="1" applyAlignment="1">
      <alignment horizontal="right"/>
    </xf>
    <xf numFmtId="0" fontId="16" fillId="0" borderId="0" xfId="0" applyFont="1" applyFill="1"/>
    <xf numFmtId="0" fontId="220" fillId="0" borderId="0" xfId="0" applyFont="1" applyFill="1"/>
    <xf numFmtId="0" fontId="15" fillId="0" borderId="0" xfId="0" applyFont="1" applyFill="1"/>
    <xf numFmtId="15" fontId="8" fillId="0" borderId="0" xfId="0" applyNumberFormat="1" applyFont="1" applyFill="1" applyBorder="1" applyAlignment="1">
      <alignment horizontal="center"/>
    </xf>
    <xf numFmtId="0" fontId="213" fillId="0" borderId="65" xfId="236" applyFont="1" applyFill="1" applyBorder="1" applyAlignment="1" applyProtection="1">
      <alignment horizontal="left" vertical="center"/>
      <protection hidden="1"/>
    </xf>
    <xf numFmtId="0" fontId="213" fillId="0" borderId="66" xfId="236" applyFont="1" applyFill="1" applyBorder="1" applyAlignment="1" applyProtection="1">
      <alignment vertical="center"/>
      <protection hidden="1"/>
    </xf>
    <xf numFmtId="0" fontId="213" fillId="0" borderId="67" xfId="236" applyFont="1" applyFill="1" applyBorder="1" applyAlignment="1" applyProtection="1">
      <alignment horizontal="right" vertical="center"/>
      <protection hidden="1"/>
    </xf>
    <xf numFmtId="167" fontId="213" fillId="0" borderId="69" xfId="236" applyNumberFormat="1" applyFont="1" applyFill="1" applyBorder="1" applyAlignment="1" applyProtection="1">
      <alignment horizontal="center" vertical="center"/>
      <protection hidden="1"/>
    </xf>
    <xf numFmtId="20" fontId="213" fillId="0" borderId="70" xfId="236" quotePrefix="1" applyNumberFormat="1" applyFont="1" applyFill="1" applyBorder="1" applyAlignment="1" applyProtection="1">
      <alignment horizontal="center" vertical="center"/>
      <protection hidden="1"/>
    </xf>
    <xf numFmtId="167" fontId="213" fillId="0" borderId="71" xfId="236" applyNumberFormat="1" applyFont="1" applyFill="1" applyBorder="1" applyAlignment="1" applyProtection="1">
      <alignment horizontal="center" vertical="center"/>
      <protection hidden="1"/>
    </xf>
    <xf numFmtId="20" fontId="213" fillId="0" borderId="72" xfId="236" applyNumberFormat="1" applyFont="1" applyFill="1" applyBorder="1" applyAlignment="1" applyProtection="1">
      <alignment horizontal="center" vertical="center"/>
      <protection hidden="1"/>
    </xf>
    <xf numFmtId="167" fontId="213" fillId="0" borderId="68" xfId="236" applyNumberFormat="1" applyFont="1" applyFill="1" applyBorder="1" applyAlignment="1" applyProtection="1">
      <alignment horizontal="center" vertical="center"/>
      <protection hidden="1"/>
    </xf>
    <xf numFmtId="20" fontId="213" fillId="0" borderId="73" xfId="236" applyNumberFormat="1" applyFont="1" applyFill="1" applyBorder="1" applyAlignment="1" applyProtection="1">
      <alignment horizontal="center" vertical="center"/>
      <protection hidden="1"/>
    </xf>
    <xf numFmtId="167" fontId="213" fillId="0" borderId="74" xfId="236" applyNumberFormat="1" applyFont="1" applyFill="1" applyBorder="1" applyAlignment="1" applyProtection="1">
      <alignment horizontal="center" vertical="center"/>
      <protection hidden="1"/>
    </xf>
    <xf numFmtId="167" fontId="219" fillId="0" borderId="75" xfId="236" applyNumberFormat="1" applyFont="1" applyFill="1" applyBorder="1" applyAlignment="1" applyProtection="1">
      <alignment horizontal="center" vertical="center"/>
      <protection hidden="1"/>
    </xf>
    <xf numFmtId="167" fontId="219" fillId="0" borderId="76" xfId="236" applyNumberFormat="1" applyFont="1" applyFill="1" applyBorder="1" applyAlignment="1" applyProtection="1">
      <alignment horizontal="center" vertical="center"/>
      <protection hidden="1"/>
    </xf>
    <xf numFmtId="167" fontId="219" fillId="0" borderId="73" xfId="236" applyNumberFormat="1" applyFont="1" applyFill="1" applyBorder="1" applyAlignment="1" applyProtection="1">
      <alignment horizontal="center" vertical="center"/>
      <protection hidden="1"/>
    </xf>
    <xf numFmtId="167" fontId="213" fillId="0" borderId="76" xfId="236" applyNumberFormat="1" applyFont="1" applyFill="1" applyBorder="1" applyAlignment="1" applyProtection="1">
      <alignment horizontal="center" vertical="center"/>
      <protection hidden="1"/>
    </xf>
    <xf numFmtId="167" fontId="213" fillId="0" borderId="67" xfId="236" applyNumberFormat="1" applyFont="1" applyFill="1" applyBorder="1" applyAlignment="1" applyProtection="1">
      <alignment horizontal="center" vertical="center"/>
      <protection hidden="1"/>
    </xf>
    <xf numFmtId="167" fontId="213" fillId="0" borderId="77" xfId="382" applyNumberFormat="1" applyFont="1" applyFill="1" applyBorder="1" applyAlignment="1" applyProtection="1">
      <alignment horizontal="center" vertical="center"/>
      <protection hidden="1"/>
    </xf>
    <xf numFmtId="0" fontId="213" fillId="0" borderId="78" xfId="236" applyFont="1" applyFill="1" applyBorder="1" applyAlignment="1" applyProtection="1">
      <alignment horizontal="left" vertical="center"/>
      <protection hidden="1"/>
    </xf>
    <xf numFmtId="0" fontId="213" fillId="0" borderId="33" xfId="236" applyFont="1" applyFill="1" applyBorder="1" applyAlignment="1" applyProtection="1">
      <alignment vertical="center"/>
      <protection hidden="1"/>
    </xf>
    <xf numFmtId="0" fontId="213" fillId="0" borderId="34" xfId="236" applyFont="1" applyFill="1" applyBorder="1" applyAlignment="1" applyProtection="1">
      <alignment horizontal="right" vertical="center"/>
      <protection hidden="1"/>
    </xf>
    <xf numFmtId="167" fontId="213" fillId="0" borderId="79" xfId="236" applyNumberFormat="1" applyFont="1" applyFill="1" applyBorder="1" applyAlignment="1" applyProtection="1">
      <alignment horizontal="center" vertical="center"/>
      <protection hidden="1"/>
    </xf>
    <xf numFmtId="20" fontId="213" fillId="0" borderId="80" xfId="236" quotePrefix="1" applyNumberFormat="1" applyFont="1" applyFill="1" applyBorder="1" applyAlignment="1" applyProtection="1">
      <alignment horizontal="center" vertical="center"/>
      <protection hidden="1"/>
    </xf>
    <xf numFmtId="167" fontId="213" fillId="0" borderId="36" xfId="236" applyNumberFormat="1" applyFont="1" applyFill="1" applyBorder="1" applyAlignment="1" applyProtection="1">
      <alignment horizontal="center" vertical="center"/>
      <protection hidden="1"/>
    </xf>
    <xf numFmtId="20" fontId="213" fillId="0" borderId="37" xfId="236" applyNumberFormat="1" applyFont="1" applyFill="1" applyBorder="1" applyAlignment="1" applyProtection="1">
      <alignment horizontal="center" vertical="center"/>
      <protection hidden="1"/>
    </xf>
    <xf numFmtId="167" fontId="213" fillId="0" borderId="35" xfId="236" applyNumberFormat="1" applyFont="1" applyFill="1" applyBorder="1" applyAlignment="1" applyProtection="1">
      <alignment horizontal="center" vertical="center"/>
      <protection hidden="1"/>
    </xf>
    <xf numFmtId="20" fontId="213" fillId="0" borderId="35" xfId="236" applyNumberFormat="1" applyFont="1" applyFill="1" applyBorder="1" applyAlignment="1" applyProtection="1">
      <alignment horizontal="center" vertical="center"/>
      <protection hidden="1"/>
    </xf>
    <xf numFmtId="167" fontId="213" fillId="0" borderId="81" xfId="236" applyNumberFormat="1" applyFont="1" applyFill="1" applyBorder="1" applyAlignment="1" applyProtection="1">
      <alignment horizontal="center" vertical="center"/>
      <protection hidden="1"/>
    </xf>
    <xf numFmtId="167" fontId="219" fillId="0" borderId="29" xfId="236" applyNumberFormat="1" applyFont="1" applyFill="1" applyBorder="1" applyAlignment="1" applyProtection="1">
      <alignment horizontal="center" vertical="center"/>
      <protection hidden="1"/>
    </xf>
    <xf numFmtId="167" fontId="219" fillId="0" borderId="28" xfId="236" applyNumberFormat="1" applyFont="1" applyFill="1" applyBorder="1" applyAlignment="1" applyProtection="1">
      <alignment horizontal="center" vertical="center"/>
      <protection hidden="1"/>
    </xf>
    <xf numFmtId="167" fontId="213" fillId="0" borderId="28" xfId="236" applyNumberFormat="1" applyFont="1" applyFill="1" applyBorder="1" applyAlignment="1" applyProtection="1">
      <alignment horizontal="center" vertical="center"/>
      <protection hidden="1"/>
    </xf>
    <xf numFmtId="167" fontId="213" fillId="0" borderId="34" xfId="236" applyNumberFormat="1" applyFont="1" applyFill="1" applyBorder="1" applyAlignment="1" applyProtection="1">
      <alignment horizontal="center" vertical="center"/>
      <protection hidden="1"/>
    </xf>
    <xf numFmtId="167" fontId="213" fillId="0" borderId="31" xfId="382" applyNumberFormat="1" applyFont="1" applyFill="1" applyBorder="1" applyAlignment="1" applyProtection="1">
      <alignment horizontal="center" vertical="center"/>
      <protection hidden="1"/>
    </xf>
    <xf numFmtId="0" fontId="213" fillId="0" borderId="82" xfId="236" applyFont="1" applyFill="1" applyBorder="1" applyAlignment="1" applyProtection="1">
      <alignment horizontal="left" vertical="center"/>
      <protection hidden="1"/>
    </xf>
    <xf numFmtId="167" fontId="213" fillId="0" borderId="83" xfId="236" applyNumberFormat="1" applyFont="1" applyFill="1" applyBorder="1" applyAlignment="1" applyProtection="1">
      <alignment horizontal="center" vertical="center"/>
      <protection hidden="1"/>
    </xf>
    <xf numFmtId="20" fontId="213" fillId="0" borderId="37" xfId="236" quotePrefix="1" applyNumberFormat="1" applyFont="1" applyFill="1" applyBorder="1" applyAlignment="1" applyProtection="1">
      <alignment horizontal="center" vertical="center"/>
      <protection hidden="1"/>
    </xf>
    <xf numFmtId="20" fontId="213" fillId="0" borderId="38" xfId="236" applyNumberFormat="1" applyFont="1" applyFill="1" applyBorder="1" applyAlignment="1" applyProtection="1">
      <alignment horizontal="center" vertical="center"/>
      <protection hidden="1"/>
    </xf>
    <xf numFmtId="167" fontId="213" fillId="0" borderId="42" xfId="236" applyNumberFormat="1" applyFont="1" applyFill="1" applyBorder="1" applyAlignment="1" applyProtection="1">
      <alignment horizontal="center" vertical="center"/>
      <protection hidden="1"/>
    </xf>
    <xf numFmtId="0" fontId="213" fillId="0" borderId="84" xfId="236" applyFont="1" applyFill="1" applyBorder="1" applyAlignment="1" applyProtection="1">
      <alignment horizontal="left" vertical="center"/>
      <protection hidden="1"/>
    </xf>
    <xf numFmtId="167" fontId="219" fillId="0" borderId="91" xfId="236" applyNumberFormat="1" applyFont="1" applyFill="1" applyBorder="1" applyAlignment="1" applyProtection="1">
      <alignment horizontal="center" vertical="center"/>
      <protection hidden="1"/>
    </xf>
    <xf numFmtId="167" fontId="219" fillId="0" borderId="92" xfId="236" applyNumberFormat="1" applyFont="1" applyFill="1" applyBorder="1" applyAlignment="1" applyProtection="1">
      <alignment horizontal="center" vertical="center"/>
      <protection hidden="1"/>
    </xf>
    <xf numFmtId="167" fontId="219" fillId="0" borderId="93" xfId="236" applyNumberFormat="1" applyFont="1" applyFill="1" applyBorder="1" applyAlignment="1" applyProtection="1">
      <alignment horizontal="center" vertical="center"/>
      <protection hidden="1"/>
    </xf>
    <xf numFmtId="167" fontId="213" fillId="0" borderId="92" xfId="236" applyNumberFormat="1" applyFont="1" applyFill="1" applyBorder="1" applyAlignment="1" applyProtection="1">
      <alignment horizontal="center" vertical="center"/>
      <protection hidden="1"/>
    </xf>
    <xf numFmtId="0" fontId="213" fillId="0" borderId="96" xfId="236" applyFont="1" applyFill="1" applyBorder="1" applyAlignment="1" applyProtection="1">
      <alignment vertical="center"/>
      <protection hidden="1"/>
    </xf>
    <xf numFmtId="0" fontId="213" fillId="0" borderId="97" xfId="236" applyFont="1" applyFill="1" applyBorder="1" applyAlignment="1" applyProtection="1">
      <alignment horizontal="right" vertical="center"/>
      <protection hidden="1"/>
    </xf>
    <xf numFmtId="167" fontId="213" fillId="0" borderId="98" xfId="236" applyNumberFormat="1" applyFont="1" applyFill="1" applyBorder="1" applyAlignment="1" applyProtection="1">
      <alignment horizontal="center" vertical="center"/>
      <protection hidden="1"/>
    </xf>
    <xf numFmtId="170" fontId="213" fillId="0" borderId="68" xfId="236" applyNumberFormat="1" applyFont="1" applyFill="1" applyBorder="1" applyAlignment="1" applyProtection="1">
      <alignment horizontal="center" vertical="center"/>
      <protection hidden="1"/>
    </xf>
    <xf numFmtId="0" fontId="213" fillId="0" borderId="39" xfId="236" applyFont="1" applyFill="1" applyBorder="1" applyAlignment="1" applyProtection="1">
      <alignment vertical="center"/>
      <protection hidden="1"/>
    </xf>
    <xf numFmtId="0" fontId="213" fillId="0" borderId="40" xfId="236" applyFont="1" applyFill="1" applyBorder="1" applyAlignment="1" applyProtection="1">
      <alignment horizontal="right" vertical="center"/>
      <protection hidden="1"/>
    </xf>
    <xf numFmtId="170" fontId="213" fillId="0" borderId="41" xfId="236" applyNumberFormat="1" applyFont="1" applyFill="1" applyBorder="1" applyAlignment="1" applyProtection="1">
      <alignment horizontal="center" vertical="center"/>
      <protection hidden="1"/>
    </xf>
    <xf numFmtId="0" fontId="213" fillId="0" borderId="35" xfId="236" quotePrefix="1" applyFont="1" applyFill="1" applyBorder="1" applyAlignment="1" applyProtection="1">
      <alignment horizontal="center" vertical="center"/>
      <protection hidden="1"/>
    </xf>
    <xf numFmtId="170" fontId="213" fillId="0" borderId="35" xfId="236" applyNumberFormat="1" applyFont="1" applyFill="1" applyBorder="1" applyAlignment="1" applyProtection="1">
      <alignment horizontal="center" vertical="center"/>
      <protection hidden="1"/>
    </xf>
    <xf numFmtId="169" fontId="39" fillId="0" borderId="0" xfId="0" applyNumberFormat="1" applyFont="1" applyFill="1" applyBorder="1" applyAlignment="1">
      <alignment horizontal="right"/>
    </xf>
    <xf numFmtId="15" fontId="39" fillId="0" borderId="0" xfId="0" applyNumberFormat="1" applyFont="1" applyFill="1" applyBorder="1" applyAlignment="1">
      <alignment horizontal="center"/>
    </xf>
    <xf numFmtId="0" fontId="213" fillId="32" borderId="100" xfId="236" applyFont="1" applyFill="1" applyBorder="1" applyAlignment="1" applyProtection="1">
      <alignment horizontal="center" vertical="center"/>
      <protection hidden="1"/>
    </xf>
    <xf numFmtId="0" fontId="213" fillId="32" borderId="101" xfId="236" applyFont="1" applyFill="1" applyBorder="1" applyAlignment="1" applyProtection="1">
      <alignment horizontal="center" vertical="center"/>
      <protection hidden="1"/>
    </xf>
    <xf numFmtId="0" fontId="213" fillId="32" borderId="102" xfId="236" applyFont="1" applyFill="1" applyBorder="1" applyAlignment="1" applyProtection="1">
      <alignment horizontal="center" vertical="center" wrapText="1"/>
      <protection hidden="1"/>
    </xf>
    <xf numFmtId="0" fontId="213" fillId="32" borderId="103" xfId="236" applyFont="1" applyFill="1" applyBorder="1" applyAlignment="1" applyProtection="1">
      <alignment horizontal="center" vertical="center" wrapText="1"/>
      <protection hidden="1"/>
    </xf>
    <xf numFmtId="0" fontId="218" fillId="32" borderId="104" xfId="236" applyFont="1" applyFill="1" applyBorder="1" applyAlignment="1" applyProtection="1">
      <alignment vertical="center"/>
      <protection hidden="1"/>
    </xf>
    <xf numFmtId="0" fontId="218" fillId="32" borderId="100" xfId="236" applyFont="1" applyFill="1" applyBorder="1" applyAlignment="1" applyProtection="1">
      <alignment horizontal="center" vertical="center"/>
      <protection hidden="1"/>
    </xf>
    <xf numFmtId="0" fontId="218" fillId="32" borderId="105" xfId="236" applyFont="1" applyFill="1" applyBorder="1" applyAlignment="1" applyProtection="1">
      <alignment vertical="center"/>
      <protection hidden="1"/>
    </xf>
    <xf numFmtId="0" fontId="218" fillId="32" borderId="101" xfId="236" applyFont="1" applyFill="1" applyBorder="1" applyAlignment="1" applyProtection="1">
      <alignment horizontal="center" vertical="center"/>
      <protection hidden="1"/>
    </xf>
    <xf numFmtId="0" fontId="218" fillId="32" borderId="102" xfId="236" applyFont="1" applyFill="1" applyBorder="1" applyAlignment="1" applyProtection="1">
      <alignment horizontal="center" vertical="center" wrapText="1"/>
      <protection hidden="1"/>
    </xf>
    <xf numFmtId="0" fontId="218" fillId="32" borderId="103" xfId="236" applyFont="1" applyFill="1" applyBorder="1" applyAlignment="1" applyProtection="1">
      <alignment horizontal="center" vertical="center" wrapText="1"/>
      <protection hidden="1"/>
    </xf>
    <xf numFmtId="0" fontId="218" fillId="32" borderId="106" xfId="236" applyFont="1" applyFill="1" applyBorder="1" applyAlignment="1" applyProtection="1">
      <alignment horizontal="center" vertical="center" wrapText="1"/>
      <protection hidden="1"/>
    </xf>
    <xf numFmtId="0" fontId="218" fillId="32" borderId="60" xfId="236" applyFont="1" applyFill="1" applyBorder="1" applyAlignment="1" applyProtection="1">
      <alignment horizontal="center" vertical="center" wrapText="1"/>
      <protection hidden="1"/>
    </xf>
    <xf numFmtId="0" fontId="213" fillId="32" borderId="12" xfId="236" applyFont="1" applyFill="1" applyBorder="1" applyAlignment="1" applyProtection="1">
      <alignment horizontal="center" vertical="center"/>
      <protection hidden="1"/>
    </xf>
    <xf numFmtId="0" fontId="213" fillId="32" borderId="107" xfId="236" applyFont="1" applyFill="1" applyBorder="1" applyAlignment="1" applyProtection="1">
      <alignment horizontal="center" vertical="center"/>
      <protection hidden="1"/>
    </xf>
    <xf numFmtId="0" fontId="213" fillId="32" borderId="108" xfId="236" applyFont="1" applyFill="1" applyBorder="1" applyAlignment="1" applyProtection="1">
      <alignment horizontal="center" vertical="center"/>
      <protection hidden="1"/>
    </xf>
    <xf numFmtId="0" fontId="213" fillId="32" borderId="109" xfId="236" applyFont="1" applyFill="1" applyBorder="1" applyAlignment="1" applyProtection="1">
      <alignment horizontal="center" vertical="center" wrapText="1"/>
      <protection hidden="1"/>
    </xf>
    <xf numFmtId="0" fontId="154" fillId="32" borderId="12" xfId="0" applyFont="1" applyFill="1" applyBorder="1" applyAlignment="1">
      <alignment horizontal="center" vertical="center" wrapText="1"/>
    </xf>
    <xf numFmtId="0" fontId="154" fillId="32" borderId="24" xfId="0" applyFont="1" applyFill="1" applyBorder="1" applyAlignment="1">
      <alignment horizontal="center" vertical="center"/>
    </xf>
    <xf numFmtId="0" fontId="149" fillId="32" borderId="23" xfId="0" applyFont="1" applyFill="1" applyBorder="1" applyAlignment="1">
      <alignment horizontal="center" wrapText="1"/>
    </xf>
    <xf numFmtId="0" fontId="233" fillId="0" borderId="0" xfId="198" applyFont="1" applyAlignment="1">
      <alignment horizontal="left" readingOrder="1"/>
    </xf>
    <xf numFmtId="0" fontId="234" fillId="0" borderId="0" xfId="198" applyFont="1" applyAlignment="1">
      <alignment horizontal="left" readingOrder="1"/>
    </xf>
    <xf numFmtId="0" fontId="235" fillId="0" borderId="0" xfId="0" applyFont="1" applyAlignment="1">
      <alignment horizontal="left"/>
    </xf>
    <xf numFmtId="0" fontId="236" fillId="0" borderId="0" xfId="321" applyFont="1" applyFill="1" applyBorder="1" applyAlignment="1">
      <alignment horizontal="left" vertical="center"/>
    </xf>
    <xf numFmtId="0" fontId="163" fillId="0" borderId="0" xfId="321" applyFont="1" applyFill="1" applyBorder="1" applyAlignment="1">
      <alignment vertical="center"/>
    </xf>
    <xf numFmtId="0" fontId="65" fillId="0" borderId="0" xfId="0" applyFont="1"/>
    <xf numFmtId="0" fontId="163" fillId="0" borderId="0" xfId="321" applyFont="1" applyFill="1" applyBorder="1" applyAlignment="1"/>
    <xf numFmtId="0" fontId="12" fillId="0" borderId="0" xfId="0" applyFont="1" applyFill="1" applyBorder="1"/>
    <xf numFmtId="0" fontId="227" fillId="0" borderId="0" xfId="323" applyFont="1" applyFill="1" applyBorder="1" applyAlignment="1">
      <alignment horizontal="left"/>
    </xf>
    <xf numFmtId="207" fontId="227" fillId="0" borderId="0" xfId="323" applyNumberFormat="1" applyFont="1" applyFill="1" applyBorder="1" applyAlignment="1">
      <alignment horizontal="right" vertical="center"/>
    </xf>
    <xf numFmtId="0" fontId="227" fillId="0" borderId="0" xfId="323" applyFont="1" applyFill="1" applyBorder="1" applyAlignment="1">
      <alignment horizontal="center"/>
    </xf>
    <xf numFmtId="208" fontId="227" fillId="0" borderId="0" xfId="323" applyNumberFormat="1" applyFont="1" applyFill="1" applyBorder="1" applyAlignment="1">
      <alignment horizontal="center"/>
    </xf>
    <xf numFmtId="0" fontId="212" fillId="0" borderId="8" xfId="323" quotePrefix="1" applyNumberFormat="1" applyFont="1" applyFill="1" applyBorder="1" applyAlignment="1">
      <alignment horizontal="center" vertical="center"/>
    </xf>
    <xf numFmtId="0" fontId="212" fillId="0" borderId="57" xfId="323" applyFont="1" applyFill="1" applyBorder="1" applyAlignment="1">
      <alignment horizontal="left" vertical="center"/>
    </xf>
    <xf numFmtId="0" fontId="212" fillId="0" borderId="53" xfId="323" quotePrefix="1" applyNumberFormat="1" applyFont="1" applyFill="1" applyBorder="1" applyAlignment="1">
      <alignment horizontal="center" vertical="center"/>
    </xf>
    <xf numFmtId="169" fontId="193" fillId="0" borderId="0" xfId="0" applyNumberFormat="1" applyFont="1" applyBorder="1" applyAlignment="1">
      <alignment horizontal="right"/>
    </xf>
    <xf numFmtId="15" fontId="193" fillId="0" borderId="0" xfId="0" applyNumberFormat="1" applyFont="1" applyBorder="1" applyAlignment="1">
      <alignment horizontal="center"/>
    </xf>
    <xf numFmtId="16" fontId="166" fillId="30" borderId="8" xfId="0" applyNumberFormat="1" applyFont="1" applyFill="1" applyBorder="1" applyAlignment="1">
      <alignment horizontal="center" vertical="center"/>
    </xf>
    <xf numFmtId="166" fontId="165" fillId="30" borderId="8" xfId="0" applyNumberFormat="1" applyFont="1" applyFill="1" applyBorder="1" applyAlignment="1">
      <alignment horizontal="center" vertical="center"/>
    </xf>
    <xf numFmtId="16" fontId="165" fillId="30" borderId="8" xfId="0" applyNumberFormat="1" applyFont="1" applyFill="1" applyBorder="1" applyAlignment="1">
      <alignment horizontal="center" vertical="center"/>
    </xf>
    <xf numFmtId="20" fontId="165" fillId="30" borderId="8" xfId="0" applyNumberFormat="1" applyFont="1" applyFill="1" applyBorder="1" applyAlignment="1">
      <alignment horizontal="center" vertical="center"/>
    </xf>
    <xf numFmtId="0" fontId="165" fillId="30" borderId="47" xfId="0" applyFont="1" applyFill="1" applyBorder="1" applyAlignment="1">
      <alignment horizontal="left" vertical="center"/>
    </xf>
    <xf numFmtId="0" fontId="166" fillId="30" borderId="43" xfId="0" applyFont="1" applyFill="1" applyBorder="1" applyAlignment="1">
      <alignment horizontal="left" vertical="center"/>
    </xf>
    <xf numFmtId="0" fontId="165" fillId="30" borderId="47" xfId="0" applyFont="1" applyFill="1" applyBorder="1" applyAlignment="1">
      <alignment vertical="center"/>
    </xf>
    <xf numFmtId="168" fontId="213" fillId="32" borderId="43" xfId="321" applyNumberFormat="1" applyFont="1" applyFill="1" applyBorder="1" applyAlignment="1">
      <alignment horizontal="center" vertical="center" wrapText="1"/>
    </xf>
    <xf numFmtId="0" fontId="215" fillId="32" borderId="59" xfId="0" applyFont="1" applyFill="1" applyBorder="1" applyAlignment="1">
      <alignment horizontal="center" vertical="center" wrapText="1"/>
    </xf>
    <xf numFmtId="0" fontId="227" fillId="32" borderId="110" xfId="0" applyFont="1" applyFill="1" applyBorder="1" applyAlignment="1">
      <alignment horizontal="center" vertical="center"/>
    </xf>
    <xf numFmtId="0" fontId="239" fillId="30" borderId="57" xfId="0" applyFont="1" applyFill="1" applyBorder="1" applyAlignment="1">
      <alignment horizontal="center" vertical="center"/>
    </xf>
    <xf numFmtId="166" fontId="212" fillId="30" borderId="60" xfId="0" applyNumberFormat="1" applyFont="1" applyFill="1" applyBorder="1" applyAlignment="1">
      <alignment horizontal="center" vertical="center"/>
    </xf>
    <xf numFmtId="0" fontId="154" fillId="0" borderId="26" xfId="0" applyFont="1" applyFill="1" applyBorder="1"/>
    <xf numFmtId="0" fontId="154" fillId="0" borderId="0" xfId="0" applyFont="1" applyFill="1" applyBorder="1" applyAlignment="1">
      <alignment horizontal="center"/>
    </xf>
    <xf numFmtId="0" fontId="154" fillId="32" borderId="111" xfId="0" applyFont="1" applyFill="1" applyBorder="1" applyAlignment="1">
      <alignment horizontal="center" vertical="center"/>
    </xf>
    <xf numFmtId="0" fontId="149" fillId="32" borderId="112" xfId="0" applyFont="1" applyFill="1" applyBorder="1" applyAlignment="1">
      <alignment horizontal="center"/>
    </xf>
    <xf numFmtId="0" fontId="149" fillId="32" borderId="113" xfId="0" applyFont="1" applyFill="1" applyBorder="1" applyAlignment="1">
      <alignment horizontal="center"/>
    </xf>
    <xf numFmtId="0" fontId="154" fillId="32" borderId="114" xfId="0" applyFont="1" applyFill="1" applyBorder="1" applyAlignment="1">
      <alignment horizontal="center" vertical="center" wrapText="1"/>
    </xf>
    <xf numFmtId="0" fontId="154" fillId="32" borderId="115" xfId="0" applyFont="1" applyFill="1" applyBorder="1" applyAlignment="1">
      <alignment horizontal="center" vertical="center"/>
    </xf>
    <xf numFmtId="0" fontId="149" fillId="32" borderId="116" xfId="0" applyFont="1" applyFill="1" applyBorder="1" applyAlignment="1">
      <alignment horizontal="center"/>
    </xf>
    <xf numFmtId="167" fontId="212" fillId="30" borderId="117" xfId="323" applyNumberFormat="1" applyFont="1" applyFill="1" applyBorder="1" applyAlignment="1">
      <alignment horizontal="center" vertical="center"/>
    </xf>
    <xf numFmtId="16" fontId="19" fillId="30" borderId="121" xfId="0" quotePrefix="1" applyNumberFormat="1" applyFont="1" applyFill="1" applyBorder="1" applyAlignment="1">
      <alignment horizontal="center" vertical="center"/>
    </xf>
    <xf numFmtId="16" fontId="19" fillId="30" borderId="48" xfId="0" quotePrefix="1" applyNumberFormat="1" applyFont="1" applyFill="1" applyBorder="1" applyAlignment="1">
      <alignment horizontal="center" vertical="center"/>
    </xf>
    <xf numFmtId="16" fontId="8" fillId="30" borderId="122" xfId="0" applyNumberFormat="1" applyFont="1" applyFill="1" applyBorder="1" applyAlignment="1">
      <alignment horizontal="center"/>
    </xf>
    <xf numFmtId="16" fontId="8" fillId="30" borderId="8" xfId="0" applyNumberFormat="1" applyFont="1" applyFill="1" applyBorder="1" applyAlignment="1">
      <alignment horizontal="center"/>
    </xf>
    <xf numFmtId="16" fontId="8" fillId="30" borderId="123" xfId="0" applyNumberFormat="1" applyFont="1" applyFill="1" applyBorder="1" applyAlignment="1">
      <alignment horizontal="center"/>
    </xf>
    <xf numFmtId="16" fontId="19" fillId="30" borderId="124" xfId="0" quotePrefix="1" applyNumberFormat="1" applyFont="1" applyFill="1" applyBorder="1" applyAlignment="1">
      <alignment horizontal="center" vertical="center"/>
    </xf>
    <xf numFmtId="16" fontId="8" fillId="30" borderId="125" xfId="0" applyNumberFormat="1" applyFont="1" applyFill="1" applyBorder="1" applyAlignment="1">
      <alignment horizontal="center"/>
    </xf>
    <xf numFmtId="16" fontId="8" fillId="30" borderId="54" xfId="0" applyNumberFormat="1" applyFont="1" applyFill="1" applyBorder="1" applyAlignment="1">
      <alignment horizontal="center"/>
    </xf>
    <xf numFmtId="16" fontId="8" fillId="30" borderId="126" xfId="0" applyNumberFormat="1" applyFont="1" applyFill="1" applyBorder="1" applyAlignment="1">
      <alignment horizontal="center"/>
    </xf>
    <xf numFmtId="16" fontId="19" fillId="30" borderId="127" xfId="0" quotePrefix="1" applyNumberFormat="1" applyFont="1" applyFill="1" applyBorder="1" applyAlignment="1">
      <alignment horizontal="center" vertical="center"/>
    </xf>
    <xf numFmtId="16" fontId="19" fillId="30" borderId="52" xfId="0" quotePrefix="1" applyNumberFormat="1" applyFont="1" applyFill="1" applyBorder="1" applyAlignment="1">
      <alignment horizontal="center" vertical="center"/>
    </xf>
    <xf numFmtId="16" fontId="8" fillId="30" borderId="128" xfId="0" applyNumberFormat="1" applyFont="1" applyFill="1" applyBorder="1" applyAlignment="1">
      <alignment horizontal="center"/>
    </xf>
    <xf numFmtId="16" fontId="8" fillId="30" borderId="53" xfId="0" applyNumberFormat="1" applyFont="1" applyFill="1" applyBorder="1" applyAlignment="1">
      <alignment horizontal="center"/>
    </xf>
    <xf numFmtId="16" fontId="8" fillId="30" borderId="129" xfId="0" applyNumberFormat="1" applyFont="1" applyFill="1" applyBorder="1" applyAlignment="1">
      <alignment horizontal="center"/>
    </xf>
    <xf numFmtId="16" fontId="8" fillId="30" borderId="43" xfId="0" applyNumberFormat="1" applyFont="1" applyFill="1" applyBorder="1" applyAlignment="1">
      <alignment horizontal="center"/>
    </xf>
    <xf numFmtId="16" fontId="8" fillId="30" borderId="62" xfId="0" applyNumberFormat="1" applyFont="1" applyFill="1" applyBorder="1" applyAlignment="1">
      <alignment horizontal="center"/>
    </xf>
    <xf numFmtId="16" fontId="8" fillId="30" borderId="60" xfId="0" applyNumberFormat="1" applyFont="1" applyFill="1" applyBorder="1" applyAlignment="1">
      <alignment horizontal="center"/>
    </xf>
    <xf numFmtId="170" fontId="213" fillId="30" borderId="8" xfId="236" applyNumberFormat="1" applyFont="1" applyFill="1" applyBorder="1" applyAlignment="1" applyProtection="1">
      <alignment horizontal="center" vertical="center"/>
      <protection hidden="1"/>
    </xf>
    <xf numFmtId="20" fontId="213" fillId="30" borderId="8" xfId="236" applyNumberFormat="1" applyFont="1" applyFill="1" applyBorder="1" applyAlignment="1" applyProtection="1">
      <alignment horizontal="center" vertical="center"/>
      <protection hidden="1"/>
    </xf>
    <xf numFmtId="167" fontId="213" fillId="30" borderId="8" xfId="236" quotePrefix="1" applyNumberFormat="1" applyFont="1" applyFill="1" applyBorder="1" applyAlignment="1" applyProtection="1">
      <alignment horizontal="center" vertical="center"/>
      <protection hidden="1"/>
    </xf>
    <xf numFmtId="167" fontId="213" fillId="30" borderId="8" xfId="236" applyNumberFormat="1" applyFont="1" applyFill="1" applyBorder="1" applyAlignment="1" applyProtection="1">
      <alignment horizontal="center" vertical="center"/>
      <protection hidden="1"/>
    </xf>
    <xf numFmtId="170" fontId="214" fillId="30" borderId="8" xfId="236" quotePrefix="1" applyNumberFormat="1" applyFont="1" applyFill="1" applyBorder="1" applyAlignment="1" applyProtection="1">
      <alignment horizontal="center" vertical="center"/>
      <protection hidden="1"/>
    </xf>
    <xf numFmtId="20" fontId="214" fillId="30" borderId="8" xfId="236" applyNumberFormat="1" applyFont="1" applyFill="1" applyBorder="1" applyAlignment="1" applyProtection="1">
      <alignment horizontal="center" vertical="center"/>
      <protection hidden="1"/>
    </xf>
    <xf numFmtId="167" fontId="214" fillId="30" borderId="8" xfId="236" quotePrefix="1" applyNumberFormat="1" applyFont="1" applyFill="1" applyBorder="1" applyAlignment="1" applyProtection="1">
      <alignment horizontal="center" vertical="center"/>
      <protection hidden="1"/>
    </xf>
    <xf numFmtId="167" fontId="214" fillId="30" borderId="8" xfId="236" applyNumberFormat="1" applyFont="1" applyFill="1" applyBorder="1" applyAlignment="1" applyProtection="1">
      <alignment horizontal="center" vertical="center"/>
      <protection hidden="1"/>
    </xf>
    <xf numFmtId="170" fontId="213" fillId="30" borderId="8" xfId="236" quotePrefix="1" applyNumberFormat="1" applyFont="1" applyFill="1" applyBorder="1" applyAlignment="1" applyProtection="1">
      <alignment horizontal="center" vertical="center"/>
      <protection hidden="1"/>
    </xf>
    <xf numFmtId="167" fontId="219" fillId="0" borderId="59" xfId="0" applyNumberFormat="1" applyFont="1" applyFill="1" applyBorder="1" applyAlignment="1">
      <alignment horizontal="center"/>
    </xf>
    <xf numFmtId="167" fontId="213" fillId="0" borderId="59" xfId="0" applyNumberFormat="1" applyFont="1" applyFill="1" applyBorder="1" applyAlignment="1">
      <alignment horizontal="center"/>
    </xf>
    <xf numFmtId="167" fontId="213" fillId="0" borderId="59" xfId="0" quotePrefix="1" applyNumberFormat="1" applyFont="1" applyFill="1" applyBorder="1" applyAlignment="1">
      <alignment horizontal="center"/>
    </xf>
    <xf numFmtId="167" fontId="213" fillId="0" borderId="8" xfId="0" quotePrefix="1" applyNumberFormat="1" applyFont="1" applyFill="1" applyBorder="1" applyAlignment="1">
      <alignment horizontal="center"/>
    </xf>
    <xf numFmtId="167" fontId="219" fillId="0" borderId="8" xfId="0" applyNumberFormat="1" applyFont="1" applyFill="1" applyBorder="1" applyAlignment="1">
      <alignment horizontal="center"/>
    </xf>
    <xf numFmtId="167" fontId="219" fillId="0" borderId="8" xfId="0" quotePrefix="1" applyNumberFormat="1" applyFont="1" applyFill="1" applyBorder="1" applyAlignment="1">
      <alignment horizontal="center"/>
    </xf>
    <xf numFmtId="167" fontId="213" fillId="0" borderId="8" xfId="0" applyNumberFormat="1" applyFont="1" applyFill="1" applyBorder="1" applyAlignment="1">
      <alignment horizontal="center"/>
    </xf>
    <xf numFmtId="167" fontId="213" fillId="0" borderId="130" xfId="0" quotePrefix="1" applyNumberFormat="1" applyFont="1" applyFill="1" applyBorder="1" applyAlignment="1">
      <alignment horizontal="center"/>
    </xf>
    <xf numFmtId="167" fontId="213" fillId="0" borderId="43" xfId="0" quotePrefix="1" applyNumberFormat="1" applyFont="1" applyFill="1" applyBorder="1" applyAlignment="1">
      <alignment horizontal="center"/>
    </xf>
    <xf numFmtId="0" fontId="213" fillId="30" borderId="47" xfId="236" applyFont="1" applyFill="1" applyBorder="1" applyAlignment="1" applyProtection="1">
      <alignment vertical="center"/>
      <protection hidden="1"/>
    </xf>
    <xf numFmtId="167" fontId="213" fillId="30" borderId="116" xfId="236" applyNumberFormat="1" applyFont="1" applyFill="1" applyBorder="1" applyAlignment="1" applyProtection="1">
      <alignment horizontal="center" vertical="center"/>
      <protection hidden="1"/>
    </xf>
    <xf numFmtId="0" fontId="214" fillId="30" borderId="47" xfId="236" applyFont="1" applyFill="1" applyBorder="1" applyAlignment="1" applyProtection="1">
      <alignment vertical="center"/>
      <protection hidden="1"/>
    </xf>
    <xf numFmtId="167" fontId="214" fillId="30" borderId="126" xfId="236" applyNumberFormat="1" applyFont="1" applyFill="1" applyBorder="1" applyAlignment="1" applyProtection="1">
      <alignment horizontal="center" vertical="center"/>
      <protection hidden="1"/>
    </xf>
    <xf numFmtId="167" fontId="213" fillId="30" borderId="181" xfId="236" applyNumberFormat="1" applyFont="1" applyFill="1" applyBorder="1" applyAlignment="1" applyProtection="1">
      <alignment horizontal="center" vertical="center"/>
      <protection hidden="1"/>
    </xf>
    <xf numFmtId="167" fontId="213" fillId="30" borderId="182" xfId="382" applyNumberFormat="1" applyFont="1" applyFill="1" applyBorder="1" applyAlignment="1" applyProtection="1">
      <alignment horizontal="center" vertical="center"/>
      <protection hidden="1"/>
    </xf>
    <xf numFmtId="167" fontId="213" fillId="30" borderId="182" xfId="236" applyNumberFormat="1" applyFont="1" applyFill="1" applyBorder="1" applyAlignment="1" applyProtection="1">
      <alignment horizontal="center" vertical="center"/>
      <protection hidden="1"/>
    </xf>
    <xf numFmtId="167" fontId="213" fillId="30" borderId="183" xfId="236" applyNumberFormat="1" applyFont="1" applyFill="1" applyBorder="1" applyAlignment="1" applyProtection="1">
      <alignment horizontal="center" vertical="center"/>
      <protection hidden="1"/>
    </xf>
    <xf numFmtId="0" fontId="213" fillId="30" borderId="57" xfId="236" applyFont="1" applyFill="1" applyBorder="1" applyAlignment="1" applyProtection="1">
      <alignment vertical="center"/>
      <protection hidden="1"/>
    </xf>
    <xf numFmtId="170" fontId="213" fillId="30" borderId="53" xfId="236" applyNumberFormat="1" applyFont="1" applyFill="1" applyBorder="1" applyAlignment="1" applyProtection="1">
      <alignment horizontal="center" vertical="center"/>
      <protection hidden="1"/>
    </xf>
    <xf numFmtId="20" fontId="213" fillId="30" borderId="53" xfId="236" applyNumberFormat="1" applyFont="1" applyFill="1" applyBorder="1" applyAlignment="1" applyProtection="1">
      <alignment horizontal="center" vertical="center"/>
      <protection hidden="1"/>
    </xf>
    <xf numFmtId="167" fontId="213" fillId="30" borderId="53" xfId="236" quotePrefix="1" applyNumberFormat="1" applyFont="1" applyFill="1" applyBorder="1" applyAlignment="1" applyProtection="1">
      <alignment horizontal="center" vertical="center"/>
      <protection hidden="1"/>
    </xf>
    <xf numFmtId="167" fontId="213" fillId="30" borderId="53" xfId="236" applyNumberFormat="1" applyFont="1" applyFill="1" applyBorder="1" applyAlignment="1" applyProtection="1">
      <alignment horizontal="center" vertical="center"/>
      <protection hidden="1"/>
    </xf>
    <xf numFmtId="167" fontId="213" fillId="0" borderId="53" xfId="0" applyNumberFormat="1" applyFont="1" applyFill="1" applyBorder="1" applyAlignment="1">
      <alignment horizontal="center"/>
    </xf>
    <xf numFmtId="0" fontId="218" fillId="32" borderId="53" xfId="236" applyFont="1" applyFill="1" applyBorder="1" applyAlignment="1" applyProtection="1">
      <alignment horizontal="center" vertical="center"/>
      <protection hidden="1"/>
    </xf>
    <xf numFmtId="0" fontId="213" fillId="30" borderId="110" xfId="236" applyFont="1" applyFill="1" applyBorder="1" applyAlignment="1" applyProtection="1">
      <alignment vertical="center"/>
      <protection hidden="1"/>
    </xf>
    <xf numFmtId="170" fontId="213" fillId="30" borderId="59" xfId="236" applyNumberFormat="1" applyFont="1" applyFill="1" applyBorder="1" applyAlignment="1" applyProtection="1">
      <alignment horizontal="center" vertical="center"/>
      <protection hidden="1"/>
    </xf>
    <xf numFmtId="20" fontId="213" fillId="30" borderId="59" xfId="236" applyNumberFormat="1" applyFont="1" applyFill="1" applyBorder="1" applyAlignment="1" applyProtection="1">
      <alignment horizontal="center" vertical="center"/>
      <protection hidden="1"/>
    </xf>
    <xf numFmtId="167" fontId="213" fillId="30" borderId="59" xfId="236" quotePrefix="1" applyNumberFormat="1" applyFont="1" applyFill="1" applyBorder="1" applyAlignment="1" applyProtection="1">
      <alignment horizontal="center" vertical="center"/>
      <protection hidden="1"/>
    </xf>
    <xf numFmtId="167" fontId="213" fillId="30" borderId="59" xfId="236" applyNumberFormat="1" applyFont="1" applyFill="1" applyBorder="1" applyAlignment="1" applyProtection="1">
      <alignment horizontal="center" vertical="center"/>
      <protection hidden="1"/>
    </xf>
    <xf numFmtId="167" fontId="213" fillId="0" borderId="60" xfId="0" applyNumberFormat="1" applyFont="1" applyFill="1" applyBorder="1" applyAlignment="1">
      <alignment horizontal="center"/>
    </xf>
    <xf numFmtId="170" fontId="213" fillId="30" borderId="59" xfId="236" quotePrefix="1" applyNumberFormat="1" applyFont="1" applyFill="1" applyBorder="1" applyAlignment="1" applyProtection="1">
      <alignment horizontal="center" vertical="center"/>
      <protection hidden="1"/>
    </xf>
    <xf numFmtId="170" fontId="213" fillId="30" borderId="53" xfId="236" quotePrefix="1" applyNumberFormat="1" applyFont="1" applyFill="1" applyBorder="1" applyAlignment="1" applyProtection="1">
      <alignment horizontal="center" vertical="center"/>
      <protection hidden="1"/>
    </xf>
    <xf numFmtId="166" fontId="240" fillId="0" borderId="0" xfId="0" applyNumberFormat="1" applyFont="1" applyFill="1" applyBorder="1" applyAlignment="1" applyProtection="1">
      <alignment horizontal="center" vertical="center"/>
      <protection hidden="1"/>
    </xf>
    <xf numFmtId="0" fontId="241" fillId="30" borderId="57" xfId="0" applyFont="1" applyFill="1" applyBorder="1" applyAlignment="1">
      <alignment vertical="center"/>
    </xf>
    <xf numFmtId="166" fontId="241" fillId="30" borderId="53" xfId="0" applyNumberFormat="1" applyFont="1" applyFill="1" applyBorder="1" applyAlignment="1">
      <alignment horizontal="center" vertical="center"/>
    </xf>
    <xf numFmtId="16" fontId="242" fillId="30" borderId="53" xfId="0" applyNumberFormat="1" applyFont="1" applyFill="1" applyBorder="1" applyAlignment="1">
      <alignment horizontal="center" vertical="center"/>
    </xf>
    <xf numFmtId="16" fontId="241" fillId="30" borderId="53" xfId="0" applyNumberFormat="1" applyFont="1" applyFill="1" applyBorder="1" applyAlignment="1">
      <alignment horizontal="center" vertical="center"/>
    </xf>
    <xf numFmtId="20" fontId="241" fillId="30" borderId="53" xfId="0" applyNumberFormat="1" applyFont="1" applyFill="1" applyBorder="1" applyAlignment="1">
      <alignment horizontal="center" vertical="center"/>
    </xf>
    <xf numFmtId="0" fontId="242" fillId="30" borderId="60" xfId="0" applyFont="1" applyFill="1" applyBorder="1" applyAlignment="1">
      <alignment horizontal="left" vertical="center"/>
    </xf>
    <xf numFmtId="0" fontId="241" fillId="30" borderId="0" xfId="0" applyFont="1" applyFill="1" applyAlignment="1">
      <alignment vertical="center"/>
    </xf>
    <xf numFmtId="0" fontId="243" fillId="30" borderId="0" xfId="0" applyFont="1" applyFill="1" applyBorder="1"/>
    <xf numFmtId="0" fontId="243" fillId="30" borderId="0" xfId="0" applyFont="1" applyFill="1"/>
    <xf numFmtId="0" fontId="241" fillId="30" borderId="57" xfId="0" applyFont="1" applyFill="1" applyBorder="1" applyAlignment="1">
      <alignment horizontal="left" vertical="center"/>
    </xf>
    <xf numFmtId="0" fontId="241" fillId="30" borderId="0" xfId="0" applyFont="1" applyFill="1"/>
    <xf numFmtId="0" fontId="212" fillId="0" borderId="0" xfId="323" applyFont="1" applyFill="1" applyBorder="1" applyAlignment="1">
      <alignment horizontal="left" vertical="center"/>
    </xf>
    <xf numFmtId="0" fontId="212" fillId="0" borderId="0" xfId="323" quotePrefix="1" applyNumberFormat="1" applyFont="1" applyFill="1" applyBorder="1" applyAlignment="1">
      <alignment horizontal="center" vertical="center"/>
    </xf>
    <xf numFmtId="167" fontId="212" fillId="0" borderId="0" xfId="323" applyNumberFormat="1" applyFont="1" applyFill="1" applyBorder="1" applyAlignment="1">
      <alignment horizontal="center" vertical="center"/>
    </xf>
    <xf numFmtId="167" fontId="213" fillId="0" borderId="33" xfId="236" applyNumberFormat="1" applyFont="1" applyFill="1" applyBorder="1" applyAlignment="1" applyProtection="1">
      <alignment horizontal="center" vertical="center"/>
      <protection hidden="1"/>
    </xf>
    <xf numFmtId="167" fontId="219" fillId="0" borderId="32" xfId="236" applyNumberFormat="1" applyFont="1" applyFill="1" applyBorder="1" applyAlignment="1" applyProtection="1">
      <alignment horizontal="center" vertical="center"/>
      <protection hidden="1"/>
    </xf>
    <xf numFmtId="0" fontId="213" fillId="0" borderId="131" xfId="236" applyFont="1" applyFill="1" applyBorder="1" applyAlignment="1" applyProtection="1">
      <alignment horizontal="center" vertical="center"/>
      <protection hidden="1"/>
    </xf>
    <xf numFmtId="0" fontId="213" fillId="0" borderId="132" xfId="236" applyFont="1" applyFill="1" applyBorder="1" applyAlignment="1" applyProtection="1">
      <alignment horizontal="center" vertical="center"/>
      <protection hidden="1"/>
    </xf>
    <xf numFmtId="167" fontId="219" fillId="0" borderId="132" xfId="236" applyNumberFormat="1" applyFont="1" applyFill="1" applyBorder="1" applyAlignment="1" applyProtection="1">
      <alignment horizontal="center" vertical="center"/>
      <protection hidden="1"/>
    </xf>
    <xf numFmtId="167" fontId="213" fillId="0" borderId="29" xfId="236" applyNumberFormat="1" applyFont="1" applyFill="1" applyBorder="1" applyAlignment="1" applyProtection="1">
      <alignment horizontal="center" vertical="center"/>
      <protection hidden="1"/>
    </xf>
    <xf numFmtId="167" fontId="213" fillId="0" borderId="180" xfId="236" applyNumberFormat="1" applyFont="1" applyFill="1" applyBorder="1" applyAlignment="1" applyProtection="1">
      <alignment horizontal="center" vertical="center"/>
      <protection hidden="1"/>
    </xf>
    <xf numFmtId="167" fontId="213" fillId="0" borderId="131" xfId="236" applyNumberFormat="1" applyFont="1" applyFill="1" applyBorder="1" applyAlignment="1" applyProtection="1">
      <alignment horizontal="center" vertical="center"/>
      <protection hidden="1"/>
    </xf>
    <xf numFmtId="167" fontId="213" fillId="0" borderId="132" xfId="236" applyNumberFormat="1" applyFont="1" applyFill="1" applyBorder="1" applyAlignment="1" applyProtection="1">
      <alignment horizontal="center" vertical="center"/>
      <protection hidden="1"/>
    </xf>
    <xf numFmtId="0" fontId="149" fillId="32" borderId="133" xfId="0" applyFont="1" applyFill="1" applyBorder="1" applyAlignment="1">
      <alignment horizontal="center" wrapText="1"/>
    </xf>
    <xf numFmtId="0" fontId="244" fillId="30" borderId="0" xfId="0" applyFont="1" applyFill="1" applyBorder="1"/>
    <xf numFmtId="20" fontId="213" fillId="0" borderId="29" xfId="236" applyNumberFormat="1" applyFont="1" applyFill="1" applyBorder="1" applyAlignment="1" applyProtection="1">
      <alignment horizontal="center" vertical="center"/>
      <protection hidden="1"/>
    </xf>
    <xf numFmtId="0" fontId="214" fillId="30" borderId="57" xfId="0" applyFont="1" applyFill="1" applyBorder="1" applyAlignment="1">
      <alignment horizontal="center" vertical="center" wrapText="1"/>
    </xf>
    <xf numFmtId="167" fontId="213" fillId="0" borderId="39" xfId="236" applyNumberFormat="1" applyFont="1" applyFill="1" applyBorder="1" applyAlignment="1" applyProtection="1">
      <alignment horizontal="center" vertical="center"/>
      <protection hidden="1"/>
    </xf>
    <xf numFmtId="20" fontId="213" fillId="0" borderId="41" xfId="236" quotePrefix="1" applyNumberFormat="1" applyFont="1" applyFill="1" applyBorder="1" applyAlignment="1" applyProtection="1">
      <alignment horizontal="center" vertical="center"/>
      <protection hidden="1"/>
    </xf>
    <xf numFmtId="167" fontId="213" fillId="0" borderId="134" xfId="236" applyNumberFormat="1" applyFont="1" applyFill="1" applyBorder="1" applyAlignment="1" applyProtection="1">
      <alignment horizontal="center" vertical="center"/>
      <protection hidden="1"/>
    </xf>
    <xf numFmtId="20" fontId="213" fillId="0" borderId="135" xfId="236" quotePrefix="1" applyNumberFormat="1" applyFont="1" applyFill="1" applyBorder="1" applyAlignment="1" applyProtection="1">
      <alignment horizontal="center" vertical="center"/>
      <protection hidden="1"/>
    </xf>
    <xf numFmtId="20" fontId="213" fillId="0" borderId="136" xfId="236" quotePrefix="1" applyNumberFormat="1" applyFont="1" applyFill="1" applyBorder="1" applyAlignment="1" applyProtection="1">
      <alignment horizontal="center" vertical="center"/>
      <protection hidden="1"/>
    </xf>
    <xf numFmtId="167" fontId="213" fillId="0" borderId="184" xfId="236" applyNumberFormat="1" applyFont="1" applyFill="1" applyBorder="1" applyAlignment="1" applyProtection="1">
      <alignment horizontal="center" vertical="center"/>
      <protection hidden="1"/>
    </xf>
    <xf numFmtId="0" fontId="213" fillId="0" borderId="185" xfId="236" applyFont="1" applyFill="1" applyBorder="1" applyAlignment="1" applyProtection="1">
      <alignment horizontal="center" vertical="center"/>
      <protection hidden="1"/>
    </xf>
    <xf numFmtId="167" fontId="213" fillId="0" borderId="185" xfId="382" applyNumberFormat="1" applyFont="1" applyFill="1" applyBorder="1" applyAlignment="1" applyProtection="1">
      <alignment horizontal="center" vertical="center"/>
      <protection hidden="1"/>
    </xf>
    <xf numFmtId="0" fontId="218" fillId="32" borderId="53" xfId="236" applyFont="1" applyFill="1" applyBorder="1" applyAlignment="1" applyProtection="1">
      <alignment horizontal="center" vertical="center" wrapText="1"/>
      <protection hidden="1"/>
    </xf>
    <xf numFmtId="0" fontId="200" fillId="0" borderId="137" xfId="0" applyFont="1" applyBorder="1" applyAlignment="1">
      <alignment horizontal="left" vertical="center"/>
    </xf>
    <xf numFmtId="0" fontId="200" fillId="0" borderId="138" xfId="0" applyFont="1" applyBorder="1" applyAlignment="1">
      <alignment horizontal="left" vertical="center"/>
    </xf>
    <xf numFmtId="0" fontId="199" fillId="0" borderId="116" xfId="0" applyFont="1" applyBorder="1" applyAlignment="1">
      <alignment horizontal="left" vertical="center"/>
    </xf>
    <xf numFmtId="0" fontId="199" fillId="0" borderId="139" xfId="0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245" fillId="0" borderId="21" xfId="0" applyFont="1" applyBorder="1"/>
    <xf numFmtId="0" fontId="0" fillId="0" borderId="21" xfId="0" applyBorder="1"/>
    <xf numFmtId="0" fontId="239" fillId="30" borderId="115" xfId="0" applyFont="1" applyFill="1" applyBorder="1" applyAlignment="1">
      <alignment horizontal="center" vertical="center"/>
    </xf>
    <xf numFmtId="166" fontId="212" fillId="30" borderId="112" xfId="0" applyNumberFormat="1" applyFont="1" applyFill="1" applyBorder="1" applyAlignment="1">
      <alignment horizontal="center" vertical="center"/>
    </xf>
    <xf numFmtId="166" fontId="212" fillId="30" borderId="140" xfId="0" applyNumberFormat="1" applyFont="1" applyFill="1" applyBorder="1" applyAlignment="1">
      <alignment horizontal="center" vertical="center"/>
    </xf>
    <xf numFmtId="0" fontId="239" fillId="30" borderId="110" xfId="0" applyFont="1" applyFill="1" applyBorder="1" applyAlignment="1">
      <alignment horizontal="center" vertical="center"/>
    </xf>
    <xf numFmtId="166" fontId="212" fillId="30" borderId="130" xfId="0" applyNumberFormat="1" applyFont="1" applyFill="1" applyBorder="1" applyAlignment="1">
      <alignment horizontal="center" vertical="center"/>
    </xf>
    <xf numFmtId="208" fontId="227" fillId="32" borderId="130" xfId="323" applyNumberFormat="1" applyFont="1" applyFill="1" applyBorder="1" applyAlignment="1">
      <alignment horizontal="center" vertical="center"/>
    </xf>
    <xf numFmtId="0" fontId="227" fillId="32" borderId="59" xfId="0" applyFont="1" applyFill="1" applyBorder="1" applyAlignment="1">
      <alignment horizontal="center" vertical="center"/>
    </xf>
    <xf numFmtId="0" fontId="227" fillId="32" borderId="57" xfId="0" applyFont="1" applyFill="1" applyBorder="1" applyAlignment="1">
      <alignment horizontal="center" vertical="center"/>
    </xf>
    <xf numFmtId="0" fontId="227" fillId="32" borderId="53" xfId="0" applyFont="1" applyFill="1" applyBorder="1" applyAlignment="1">
      <alignment horizontal="center" vertical="center" wrapText="1"/>
    </xf>
    <xf numFmtId="0" fontId="227" fillId="32" borderId="53" xfId="0" applyFont="1" applyFill="1" applyBorder="1" applyAlignment="1">
      <alignment horizontal="center" vertical="center"/>
    </xf>
    <xf numFmtId="0" fontId="227" fillId="32" borderId="60" xfId="0" applyFont="1" applyFill="1" applyBorder="1" applyAlignment="1">
      <alignment horizontal="center" vertical="center"/>
    </xf>
    <xf numFmtId="0" fontId="213" fillId="30" borderId="47" xfId="321" applyFont="1" applyFill="1" applyBorder="1" applyAlignment="1">
      <alignment horizontal="center" vertical="center"/>
    </xf>
    <xf numFmtId="0" fontId="213" fillId="30" borderId="57" xfId="321" applyFont="1" applyFill="1" applyBorder="1" applyAlignment="1">
      <alignment horizontal="center" vertical="center"/>
    </xf>
    <xf numFmtId="0" fontId="246" fillId="0" borderId="0" xfId="0" applyFont="1"/>
    <xf numFmtId="0" fontId="247" fillId="0" borderId="0" xfId="0" applyFont="1" applyAlignment="1">
      <alignment horizontal="left"/>
    </xf>
    <xf numFmtId="0" fontId="149" fillId="0" borderId="0" xfId="0" applyFont="1" applyBorder="1" applyAlignment="1">
      <alignment horizontal="center" vertical="center"/>
    </xf>
    <xf numFmtId="16" fontId="214" fillId="30" borderId="60" xfId="0" applyNumberFormat="1" applyFont="1" applyFill="1" applyBorder="1" applyAlignment="1">
      <alignment horizontal="center" vertical="center"/>
    </xf>
    <xf numFmtId="0" fontId="248" fillId="0" borderId="0" xfId="0" applyFont="1" applyBorder="1" applyAlignment="1">
      <alignment vertical="center"/>
    </xf>
    <xf numFmtId="0" fontId="14" fillId="0" borderId="0" xfId="0" applyFont="1" applyFill="1" applyBorder="1" applyAlignment="1"/>
    <xf numFmtId="0" fontId="16" fillId="0" borderId="0" xfId="0" applyFont="1" applyFill="1" applyBorder="1" applyAlignment="1"/>
    <xf numFmtId="0" fontId="250" fillId="0" borderId="0" xfId="0" applyFont="1"/>
    <xf numFmtId="0" fontId="250" fillId="0" borderId="0" xfId="0" applyFont="1" applyAlignment="1">
      <alignment horizontal="left"/>
    </xf>
    <xf numFmtId="0" fontId="250" fillId="0" borderId="0" xfId="0" applyFont="1" applyAlignment="1">
      <alignment horizontal="center"/>
    </xf>
    <xf numFmtId="0" fontId="232" fillId="30" borderId="110" xfId="236" applyFont="1" applyFill="1" applyBorder="1" applyAlignment="1" applyProtection="1">
      <alignment vertical="center"/>
      <protection hidden="1"/>
    </xf>
    <xf numFmtId="170" fontId="232" fillId="30" borderId="59" xfId="236" applyNumberFormat="1" applyFont="1" applyFill="1" applyBorder="1" applyAlignment="1" applyProtection="1">
      <alignment horizontal="center" vertical="center"/>
      <protection hidden="1"/>
    </xf>
    <xf numFmtId="20" fontId="232" fillId="30" borderId="59" xfId="236" applyNumberFormat="1" applyFont="1" applyFill="1" applyBorder="1" applyAlignment="1" applyProtection="1">
      <alignment horizontal="center" vertical="center"/>
      <protection hidden="1"/>
    </xf>
    <xf numFmtId="167" fontId="232" fillId="30" borderId="59" xfId="236" quotePrefix="1" applyNumberFormat="1" applyFont="1" applyFill="1" applyBorder="1" applyAlignment="1" applyProtection="1">
      <alignment horizontal="center" vertical="center"/>
      <protection hidden="1"/>
    </xf>
    <xf numFmtId="167" fontId="232" fillId="30" borderId="59" xfId="236" applyNumberFormat="1" applyFont="1" applyFill="1" applyBorder="1" applyAlignment="1" applyProtection="1">
      <alignment horizontal="center" vertical="center"/>
      <protection hidden="1"/>
    </xf>
    <xf numFmtId="167" fontId="251" fillId="0" borderId="59" xfId="0" applyNumberFormat="1" applyFont="1" applyFill="1" applyBorder="1" applyAlignment="1">
      <alignment horizontal="center"/>
    </xf>
    <xf numFmtId="167" fontId="232" fillId="0" borderId="59" xfId="0" applyNumberFormat="1" applyFont="1" applyFill="1" applyBorder="1" applyAlignment="1">
      <alignment horizontal="center"/>
    </xf>
    <xf numFmtId="167" fontId="232" fillId="0" borderId="59" xfId="0" quotePrefix="1" applyNumberFormat="1" applyFont="1" applyFill="1" applyBorder="1" applyAlignment="1">
      <alignment horizontal="center"/>
    </xf>
    <xf numFmtId="167" fontId="232" fillId="0" borderId="130" xfId="0" quotePrefix="1" applyNumberFormat="1" applyFont="1" applyFill="1" applyBorder="1" applyAlignment="1">
      <alignment horizontal="center"/>
    </xf>
    <xf numFmtId="167" fontId="232" fillId="30" borderId="183" xfId="236" applyNumberFormat="1" applyFont="1" applyFill="1" applyBorder="1" applyAlignment="1" applyProtection="1">
      <alignment horizontal="center" vertical="center"/>
      <protection hidden="1"/>
    </xf>
    <xf numFmtId="0" fontId="232" fillId="0" borderId="0" xfId="236" applyFont="1" applyFill="1" applyBorder="1" applyAlignment="1" applyProtection="1">
      <alignment vertical="center"/>
      <protection hidden="1"/>
    </xf>
    <xf numFmtId="0" fontId="232" fillId="30" borderId="47" xfId="236" applyFont="1" applyFill="1" applyBorder="1" applyAlignment="1" applyProtection="1">
      <alignment vertical="center"/>
      <protection hidden="1"/>
    </xf>
    <xf numFmtId="170" fontId="232" fillId="30" borderId="8" xfId="236" applyNumberFormat="1" applyFont="1" applyFill="1" applyBorder="1" applyAlignment="1" applyProtection="1">
      <alignment horizontal="center" vertical="center"/>
      <protection hidden="1"/>
    </xf>
    <xf numFmtId="20" fontId="232" fillId="30" borderId="8" xfId="236" applyNumberFormat="1" applyFont="1" applyFill="1" applyBorder="1" applyAlignment="1" applyProtection="1">
      <alignment horizontal="center" vertical="center"/>
      <protection hidden="1"/>
    </xf>
    <xf numFmtId="167" fontId="232" fillId="30" borderId="8" xfId="236" quotePrefix="1" applyNumberFormat="1" applyFont="1" applyFill="1" applyBorder="1" applyAlignment="1" applyProtection="1">
      <alignment horizontal="center" vertical="center"/>
      <protection hidden="1"/>
    </xf>
    <xf numFmtId="167" fontId="232" fillId="30" borderId="8" xfId="236" applyNumberFormat="1" applyFont="1" applyFill="1" applyBorder="1" applyAlignment="1" applyProtection="1">
      <alignment horizontal="center" vertical="center"/>
      <protection hidden="1"/>
    </xf>
    <xf numFmtId="167" fontId="232" fillId="0" borderId="8" xfId="0" quotePrefix="1" applyNumberFormat="1" applyFont="1" applyFill="1" applyBorder="1" applyAlignment="1">
      <alignment horizontal="center"/>
    </xf>
    <xf numFmtId="167" fontId="251" fillId="0" borderId="8" xfId="0" applyNumberFormat="1" applyFont="1" applyFill="1" applyBorder="1" applyAlignment="1">
      <alignment horizontal="center"/>
    </xf>
    <xf numFmtId="167" fontId="251" fillId="0" borderId="8" xfId="0" quotePrefix="1" applyNumberFormat="1" applyFont="1" applyFill="1" applyBorder="1" applyAlignment="1">
      <alignment horizontal="center"/>
    </xf>
    <xf numFmtId="167" fontId="232" fillId="0" borderId="8" xfId="0" applyNumberFormat="1" applyFont="1" applyFill="1" applyBorder="1" applyAlignment="1">
      <alignment horizontal="center"/>
    </xf>
    <xf numFmtId="167" fontId="232" fillId="0" borderId="43" xfId="0" quotePrefix="1" applyNumberFormat="1" applyFont="1" applyFill="1" applyBorder="1" applyAlignment="1">
      <alignment horizontal="center"/>
    </xf>
    <xf numFmtId="0" fontId="232" fillId="30" borderId="57" xfId="236" applyFont="1" applyFill="1" applyBorder="1" applyAlignment="1" applyProtection="1">
      <alignment vertical="center"/>
      <protection hidden="1"/>
    </xf>
    <xf numFmtId="170" fontId="232" fillId="30" borderId="53" xfId="236" applyNumberFormat="1" applyFont="1" applyFill="1" applyBorder="1" applyAlignment="1" applyProtection="1">
      <alignment horizontal="center" vertical="center"/>
      <protection hidden="1"/>
    </xf>
    <xf numFmtId="20" fontId="232" fillId="30" borderId="53" xfId="236" applyNumberFormat="1" applyFont="1" applyFill="1" applyBorder="1" applyAlignment="1" applyProtection="1">
      <alignment horizontal="center" vertical="center"/>
      <protection hidden="1"/>
    </xf>
    <xf numFmtId="167" fontId="232" fillId="30" borderId="53" xfId="236" quotePrefix="1" applyNumberFormat="1" applyFont="1" applyFill="1" applyBorder="1" applyAlignment="1" applyProtection="1">
      <alignment horizontal="center" vertical="center"/>
      <protection hidden="1"/>
    </xf>
    <xf numFmtId="167" fontId="232" fillId="30" borderId="53" xfId="236" applyNumberFormat="1" applyFont="1" applyFill="1" applyBorder="1" applyAlignment="1" applyProtection="1">
      <alignment horizontal="center" vertical="center"/>
      <protection hidden="1"/>
    </xf>
    <xf numFmtId="167" fontId="232" fillId="0" borderId="53" xfId="0" applyNumberFormat="1" applyFont="1" applyFill="1" applyBorder="1" applyAlignment="1">
      <alignment horizontal="center"/>
    </xf>
    <xf numFmtId="167" fontId="232" fillId="0" borderId="60" xfId="0" applyNumberFormat="1" applyFont="1" applyFill="1" applyBorder="1" applyAlignment="1">
      <alignment horizontal="center"/>
    </xf>
    <xf numFmtId="0" fontId="232" fillId="30" borderId="115" xfId="236" applyFont="1" applyFill="1" applyBorder="1" applyAlignment="1" applyProtection="1">
      <alignment vertical="center"/>
      <protection hidden="1"/>
    </xf>
    <xf numFmtId="170" fontId="232" fillId="30" borderId="112" xfId="236" applyNumberFormat="1" applyFont="1" applyFill="1" applyBorder="1" applyAlignment="1" applyProtection="1">
      <alignment horizontal="center" vertical="center"/>
      <protection hidden="1"/>
    </xf>
    <xf numFmtId="20" fontId="232" fillId="30" borderId="112" xfId="236" applyNumberFormat="1" applyFont="1" applyFill="1" applyBorder="1" applyAlignment="1" applyProtection="1">
      <alignment horizontal="center" vertical="center"/>
      <protection hidden="1"/>
    </xf>
    <xf numFmtId="167" fontId="232" fillId="30" borderId="112" xfId="236" quotePrefix="1" applyNumberFormat="1" applyFont="1" applyFill="1" applyBorder="1" applyAlignment="1" applyProtection="1">
      <alignment horizontal="center" vertical="center"/>
      <protection hidden="1"/>
    </xf>
    <xf numFmtId="167" fontId="232" fillId="30" borderId="112" xfId="236" applyNumberFormat="1" applyFont="1" applyFill="1" applyBorder="1" applyAlignment="1" applyProtection="1">
      <alignment horizontal="center" vertical="center"/>
      <protection hidden="1"/>
    </xf>
    <xf numFmtId="167" fontId="232" fillId="30" borderId="129" xfId="236" applyNumberFormat="1" applyFont="1" applyFill="1" applyBorder="1" applyAlignment="1" applyProtection="1">
      <alignment horizontal="center" vertical="center"/>
      <protection hidden="1"/>
    </xf>
    <xf numFmtId="0" fontId="133" fillId="0" borderId="0" xfId="0" applyNumberFormat="1" applyFont="1" applyFill="1" applyAlignment="1"/>
    <xf numFmtId="0" fontId="165" fillId="30" borderId="8" xfId="0" applyNumberFormat="1" applyFont="1" applyFill="1" applyBorder="1" applyAlignment="1">
      <alignment horizontal="center" vertical="center"/>
    </xf>
    <xf numFmtId="0" fontId="241" fillId="30" borderId="53" xfId="0" applyNumberFormat="1" applyFont="1" applyFill="1" applyBorder="1" applyAlignment="1">
      <alignment horizontal="center" vertical="center"/>
    </xf>
    <xf numFmtId="0" fontId="139" fillId="0" borderId="0" xfId="0" applyNumberFormat="1" applyFont="1" applyFill="1"/>
    <xf numFmtId="0" fontId="133" fillId="0" borderId="0" xfId="0" applyNumberFormat="1" applyFont="1" applyFill="1"/>
    <xf numFmtId="206" fontId="214" fillId="30" borderId="53" xfId="0" applyNumberFormat="1" applyFont="1" applyFill="1" applyBorder="1" applyAlignment="1">
      <alignment horizontal="center"/>
    </xf>
    <xf numFmtId="206" fontId="214" fillId="0" borderId="53" xfId="0" applyNumberFormat="1" applyFont="1" applyFill="1" applyBorder="1" applyAlignment="1">
      <alignment horizontal="center"/>
    </xf>
    <xf numFmtId="206" fontId="214" fillId="28" borderId="53" xfId="0" applyNumberFormat="1" applyFont="1" applyFill="1" applyBorder="1" applyAlignment="1">
      <alignment horizontal="center"/>
    </xf>
    <xf numFmtId="206" fontId="214" fillId="28" borderId="60" xfId="0" applyNumberFormat="1" applyFont="1" applyFill="1" applyBorder="1" applyAlignment="1">
      <alignment horizontal="center"/>
    </xf>
    <xf numFmtId="206" fontId="214" fillId="30" borderId="60" xfId="0" applyNumberFormat="1" applyFont="1" applyFill="1" applyBorder="1" applyAlignment="1">
      <alignment horizontal="center"/>
    </xf>
    <xf numFmtId="0" fontId="155" fillId="30" borderId="0" xfId="0" applyFont="1" applyFill="1" applyBorder="1"/>
    <xf numFmtId="0" fontId="203" fillId="0" borderId="0" xfId="0" applyFont="1" applyAlignment="1">
      <alignment horizontal="left"/>
    </xf>
    <xf numFmtId="0" fontId="149" fillId="30" borderId="0" xfId="0" applyFont="1" applyFill="1" applyBorder="1"/>
    <xf numFmtId="16" fontId="166" fillId="30" borderId="112" xfId="0" applyNumberFormat="1" applyFont="1" applyFill="1" applyBorder="1" applyAlignment="1">
      <alignment horizontal="center" vertical="center"/>
    </xf>
    <xf numFmtId="0" fontId="149" fillId="30" borderId="0" xfId="0" applyFont="1" applyFill="1" applyBorder="1" applyAlignment="1"/>
    <xf numFmtId="0" fontId="149" fillId="30" borderId="0" xfId="0" applyFont="1" applyFill="1" applyBorder="1" applyAlignment="1">
      <alignment horizontal="center"/>
    </xf>
    <xf numFmtId="16" fontId="149" fillId="30" borderId="0" xfId="0" applyNumberFormat="1" applyFont="1" applyFill="1" applyBorder="1" applyAlignment="1">
      <alignment horizontal="center"/>
    </xf>
    <xf numFmtId="16" fontId="149" fillId="30" borderId="8" xfId="0" applyNumberFormat="1" applyFont="1" applyFill="1" applyBorder="1" applyAlignment="1">
      <alignment horizontal="center"/>
    </xf>
    <xf numFmtId="0" fontId="141" fillId="0" borderId="47" xfId="0" applyFont="1" applyFill="1" applyBorder="1" applyAlignment="1"/>
    <xf numFmtId="16" fontId="149" fillId="30" borderId="43" xfId="0" applyNumberFormat="1" applyFont="1" applyFill="1" applyBorder="1" applyAlignment="1">
      <alignment horizontal="center"/>
    </xf>
    <xf numFmtId="0" fontId="204" fillId="0" borderId="0" xfId="0" applyFont="1" applyFill="1"/>
    <xf numFmtId="0" fontId="194" fillId="0" borderId="0" xfId="0" applyFont="1" applyFill="1" applyBorder="1"/>
    <xf numFmtId="0" fontId="165" fillId="30" borderId="43" xfId="0" applyFont="1" applyFill="1" applyBorder="1" applyAlignment="1">
      <alignment horizontal="left" vertical="center"/>
    </xf>
    <xf numFmtId="16" fontId="165" fillId="0" borderId="59" xfId="0" applyNumberFormat="1" applyFont="1" applyFill="1" applyBorder="1" applyAlignment="1">
      <alignment horizontal="center" vertical="center"/>
    </xf>
    <xf numFmtId="0" fontId="166" fillId="0" borderId="130" xfId="0" applyFont="1" applyFill="1" applyBorder="1" applyAlignment="1">
      <alignment horizontal="left" vertical="center"/>
    </xf>
    <xf numFmtId="0" fontId="194" fillId="0" borderId="0" xfId="0" applyFont="1" applyFill="1"/>
    <xf numFmtId="0" fontId="165" fillId="0" borderId="0" xfId="0" applyFont="1" applyFill="1"/>
    <xf numFmtId="0" fontId="165" fillId="30" borderId="115" xfId="0" applyFont="1" applyFill="1" applyBorder="1" applyAlignment="1">
      <alignment horizontal="left" vertical="center"/>
    </xf>
    <xf numFmtId="0" fontId="165" fillId="30" borderId="112" xfId="0" applyNumberFormat="1" applyFont="1" applyFill="1" applyBorder="1" applyAlignment="1">
      <alignment horizontal="center" vertical="center"/>
    </xf>
    <xf numFmtId="166" fontId="165" fillId="30" borderId="112" xfId="0" applyNumberFormat="1" applyFont="1" applyFill="1" applyBorder="1" applyAlignment="1">
      <alignment horizontal="center" vertical="center"/>
    </xf>
    <xf numFmtId="16" fontId="165" fillId="30" borderId="112" xfId="0" applyNumberFormat="1" applyFont="1" applyFill="1" applyBorder="1" applyAlignment="1">
      <alignment horizontal="center" vertical="center"/>
    </xf>
    <xf numFmtId="20" fontId="165" fillId="30" borderId="112" xfId="0" applyNumberFormat="1" applyFont="1" applyFill="1" applyBorder="1" applyAlignment="1">
      <alignment horizontal="center" vertical="center"/>
    </xf>
    <xf numFmtId="0" fontId="166" fillId="30" borderId="140" xfId="0" applyFont="1" applyFill="1" applyBorder="1" applyAlignment="1">
      <alignment horizontal="left" vertical="center"/>
    </xf>
    <xf numFmtId="0" fontId="213" fillId="30" borderId="84" xfId="236" applyFont="1" applyFill="1" applyBorder="1" applyAlignment="1" applyProtection="1">
      <alignment horizontal="left" vertical="center"/>
      <protection hidden="1"/>
    </xf>
    <xf numFmtId="167" fontId="213" fillId="30" borderId="88" xfId="236" applyNumberFormat="1" applyFont="1" applyFill="1" applyBorder="1" applyAlignment="1" applyProtection="1">
      <alignment horizontal="center" vertical="center"/>
      <protection hidden="1"/>
    </xf>
    <xf numFmtId="20" fontId="213" fillId="30" borderId="89" xfId="236" quotePrefix="1" applyNumberFormat="1" applyFont="1" applyFill="1" applyBorder="1" applyAlignment="1" applyProtection="1">
      <alignment horizontal="center" vertical="center"/>
      <protection hidden="1"/>
    </xf>
    <xf numFmtId="167" fontId="213" fillId="30" borderId="87" xfId="236" quotePrefix="1" applyNumberFormat="1" applyFont="1" applyFill="1" applyBorder="1" applyAlignment="1" applyProtection="1">
      <alignment horizontal="center" vertical="center"/>
      <protection hidden="1"/>
    </xf>
    <xf numFmtId="20" fontId="213" fillId="30" borderId="90" xfId="236" quotePrefix="1" applyNumberFormat="1" applyFont="1" applyFill="1" applyBorder="1" applyAlignment="1" applyProtection="1">
      <alignment horizontal="center" vertical="center"/>
      <protection hidden="1"/>
    </xf>
    <xf numFmtId="167" fontId="219" fillId="30" borderId="91" xfId="236" applyNumberFormat="1" applyFont="1" applyFill="1" applyBorder="1" applyAlignment="1" applyProtection="1">
      <alignment horizontal="center" vertical="center"/>
      <protection hidden="1"/>
    </xf>
    <xf numFmtId="167" fontId="219" fillId="30" borderId="92" xfId="236" applyNumberFormat="1" applyFont="1" applyFill="1" applyBorder="1" applyAlignment="1" applyProtection="1">
      <alignment horizontal="center" vertical="center"/>
      <protection hidden="1"/>
    </xf>
    <xf numFmtId="167" fontId="219" fillId="30" borderId="93" xfId="236" applyNumberFormat="1" applyFont="1" applyFill="1" applyBorder="1" applyAlignment="1" applyProtection="1">
      <alignment horizontal="center" vertical="center"/>
      <protection hidden="1"/>
    </xf>
    <xf numFmtId="167" fontId="213" fillId="30" borderId="92" xfId="236" applyNumberFormat="1" applyFont="1" applyFill="1" applyBorder="1" applyAlignment="1" applyProtection="1">
      <alignment horizontal="center" vertical="center"/>
      <protection hidden="1"/>
    </xf>
    <xf numFmtId="167" fontId="213" fillId="30" borderId="94" xfId="236" applyNumberFormat="1" applyFont="1" applyFill="1" applyBorder="1" applyAlignment="1" applyProtection="1">
      <alignment horizontal="center" vertical="center"/>
      <protection hidden="1"/>
    </xf>
    <xf numFmtId="167" fontId="219" fillId="30" borderId="95" xfId="382" applyNumberFormat="1" applyFont="1" applyFill="1" applyBorder="1" applyAlignment="1" applyProtection="1">
      <alignment horizontal="center" vertical="center"/>
      <protection hidden="1"/>
    </xf>
    <xf numFmtId="167" fontId="213" fillId="30" borderId="99" xfId="236" applyNumberFormat="1" applyFont="1" applyFill="1" applyBorder="1" applyAlignment="1" applyProtection="1">
      <alignment horizontal="center" vertical="center"/>
      <protection hidden="1"/>
    </xf>
    <xf numFmtId="0" fontId="213" fillId="30" borderId="8" xfId="321" applyFont="1" applyFill="1" applyBorder="1" applyAlignment="1">
      <alignment horizontal="center" vertical="center"/>
    </xf>
    <xf numFmtId="0" fontId="137" fillId="30" borderId="47" xfId="0" applyFont="1" applyFill="1" applyBorder="1" applyAlignment="1">
      <alignment horizontal="left" vertical="center"/>
    </xf>
    <xf numFmtId="0" fontId="137" fillId="30" borderId="8" xfId="0" applyNumberFormat="1" applyFont="1" applyFill="1" applyBorder="1" applyAlignment="1">
      <alignment horizontal="center" vertical="center"/>
    </xf>
    <xf numFmtId="166" fontId="137" fillId="30" borderId="8" xfId="0" applyNumberFormat="1" applyFont="1" applyFill="1" applyBorder="1" applyAlignment="1">
      <alignment horizontal="center" vertical="center"/>
    </xf>
    <xf numFmtId="16" fontId="137" fillId="30" borderId="8" xfId="0" applyNumberFormat="1" applyFont="1" applyFill="1" applyBorder="1" applyAlignment="1">
      <alignment horizontal="center" vertical="center"/>
    </xf>
    <xf numFmtId="16" fontId="205" fillId="30" borderId="8" xfId="0" applyNumberFormat="1" applyFont="1" applyFill="1" applyBorder="1" applyAlignment="1">
      <alignment horizontal="center" vertical="center"/>
    </xf>
    <xf numFmtId="20" fontId="137" fillId="30" borderId="8" xfId="0" applyNumberFormat="1" applyFont="1" applyFill="1" applyBorder="1" applyAlignment="1">
      <alignment horizontal="center" vertical="center"/>
    </xf>
    <xf numFmtId="0" fontId="205" fillId="30" borderId="43" xfId="0" applyFont="1" applyFill="1" applyBorder="1" applyAlignment="1">
      <alignment horizontal="left" vertical="center"/>
    </xf>
    <xf numFmtId="0" fontId="133" fillId="30" borderId="0" xfId="0" applyFont="1" applyFill="1" applyBorder="1"/>
    <xf numFmtId="0" fontId="137" fillId="30" borderId="0" xfId="0" applyFont="1" applyFill="1" applyAlignment="1">
      <alignment vertical="center"/>
    </xf>
    <xf numFmtId="0" fontId="134" fillId="32" borderId="145" xfId="0" applyFont="1" applyFill="1" applyBorder="1" applyAlignment="1">
      <alignment horizontal="center" vertical="center"/>
    </xf>
    <xf numFmtId="0" fontId="134" fillId="32" borderId="146" xfId="0" applyNumberFormat="1" applyFont="1" applyFill="1" applyBorder="1" applyAlignment="1">
      <alignment horizontal="center" vertical="center"/>
    </xf>
    <xf numFmtId="166" fontId="134" fillId="32" borderId="146" xfId="0" applyNumberFormat="1" applyFont="1" applyFill="1" applyBorder="1" applyAlignment="1">
      <alignment horizontal="center" vertical="center"/>
    </xf>
    <xf numFmtId="0" fontId="134" fillId="32" borderId="146" xfId="0" applyFont="1" applyFill="1" applyBorder="1" applyAlignment="1">
      <alignment horizontal="center" vertical="center"/>
    </xf>
    <xf numFmtId="0" fontId="135" fillId="32" borderId="146" xfId="0" applyFont="1" applyFill="1" applyBorder="1" applyAlignment="1">
      <alignment horizontal="center" vertical="center"/>
    </xf>
    <xf numFmtId="0" fontId="134" fillId="32" borderId="147" xfId="0" applyFont="1" applyFill="1" applyBorder="1" applyAlignment="1">
      <alignment horizontal="center" vertical="center"/>
    </xf>
    <xf numFmtId="0" fontId="218" fillId="0" borderId="0" xfId="0" applyFont="1" applyFill="1" applyBorder="1" applyAlignment="1">
      <alignment horizontal="left" vertical="top"/>
    </xf>
    <xf numFmtId="167" fontId="213" fillId="30" borderId="81" xfId="236" applyNumberFormat="1" applyFont="1" applyFill="1" applyBorder="1" applyAlignment="1" applyProtection="1">
      <alignment horizontal="center" vertical="center"/>
      <protection hidden="1"/>
    </xf>
    <xf numFmtId="0" fontId="213" fillId="30" borderId="78" xfId="236" applyFont="1" applyFill="1" applyBorder="1" applyAlignment="1" applyProtection="1">
      <alignment horizontal="left" vertical="center"/>
      <protection hidden="1"/>
    </xf>
    <xf numFmtId="0" fontId="73" fillId="26" borderId="0" xfId="106" applyFill="1" applyBorder="1" applyAlignment="1" applyProtection="1"/>
    <xf numFmtId="16" fontId="213" fillId="30" borderId="148" xfId="0" applyNumberFormat="1" applyFont="1" applyFill="1" applyBorder="1" applyAlignment="1">
      <alignment horizontal="center"/>
    </xf>
    <xf numFmtId="0" fontId="149" fillId="0" borderId="149" xfId="0" applyFont="1" applyBorder="1" applyAlignment="1">
      <alignment horizontal="center" vertical="center"/>
    </xf>
    <xf numFmtId="16" fontId="229" fillId="30" borderId="150" xfId="0" applyNumberFormat="1" applyFont="1" applyFill="1" applyBorder="1" applyAlignment="1">
      <alignment horizontal="center"/>
    </xf>
    <xf numFmtId="16" fontId="213" fillId="30" borderId="49" xfId="0" applyNumberFormat="1" applyFont="1" applyFill="1" applyBorder="1" applyAlignment="1">
      <alignment horizontal="center"/>
    </xf>
    <xf numFmtId="16" fontId="213" fillId="30" borderId="151" xfId="0" applyNumberFormat="1" applyFont="1" applyFill="1" applyBorder="1" applyAlignment="1">
      <alignment horizontal="center"/>
    </xf>
    <xf numFmtId="16" fontId="213" fillId="30" borderId="152" xfId="0" applyNumberFormat="1" applyFont="1" applyFill="1" applyBorder="1" applyAlignment="1">
      <alignment horizontal="center"/>
    </xf>
    <xf numFmtId="0" fontId="213" fillId="30" borderId="53" xfId="321" applyFont="1" applyFill="1" applyBorder="1" applyAlignment="1">
      <alignment horizontal="center" vertical="center"/>
    </xf>
    <xf numFmtId="206" fontId="213" fillId="30" borderId="53" xfId="0" applyNumberFormat="1" applyFont="1" applyFill="1" applyBorder="1" applyAlignment="1">
      <alignment horizontal="center"/>
    </xf>
    <xf numFmtId="0" fontId="165" fillId="0" borderId="115" xfId="0" applyFont="1" applyFill="1" applyBorder="1" applyAlignment="1">
      <alignment horizontal="left" vertical="center"/>
    </xf>
    <xf numFmtId="0" fontId="165" fillId="0" borderId="112" xfId="0" applyNumberFormat="1" applyFont="1" applyFill="1" applyBorder="1" applyAlignment="1">
      <alignment horizontal="center" vertical="center"/>
    </xf>
    <xf numFmtId="166" fontId="165" fillId="0" borderId="112" xfId="0" applyNumberFormat="1" applyFont="1" applyFill="1" applyBorder="1" applyAlignment="1">
      <alignment horizontal="center" vertical="center"/>
    </xf>
    <xf numFmtId="16" fontId="166" fillId="0" borderId="112" xfId="0" applyNumberFormat="1" applyFont="1" applyFill="1" applyBorder="1" applyAlignment="1">
      <alignment horizontal="center" vertical="center"/>
    </xf>
    <xf numFmtId="16" fontId="165" fillId="0" borderId="112" xfId="0" applyNumberFormat="1" applyFont="1" applyFill="1" applyBorder="1" applyAlignment="1">
      <alignment horizontal="center" vertical="center"/>
    </xf>
    <xf numFmtId="0" fontId="166" fillId="0" borderId="140" xfId="0" applyFont="1" applyFill="1" applyBorder="1" applyAlignment="1">
      <alignment horizontal="left" vertical="center"/>
    </xf>
    <xf numFmtId="0" fontId="141" fillId="30" borderId="47" xfId="0" applyFont="1" applyFill="1" applyBorder="1" applyAlignment="1"/>
    <xf numFmtId="0" fontId="244" fillId="30" borderId="57" xfId="0" applyFont="1" applyFill="1" applyBorder="1" applyAlignment="1"/>
    <xf numFmtId="0" fontId="244" fillId="30" borderId="53" xfId="0" applyFont="1" applyFill="1" applyBorder="1" applyAlignment="1">
      <alignment horizontal="center"/>
    </xf>
    <xf numFmtId="16" fontId="244" fillId="30" borderId="53" xfId="0" applyNumberFormat="1" applyFont="1" applyFill="1" applyBorder="1" applyAlignment="1">
      <alignment horizontal="center"/>
    </xf>
    <xf numFmtId="16" fontId="244" fillId="30" borderId="60" xfId="0" applyNumberFormat="1" applyFont="1" applyFill="1" applyBorder="1" applyAlignment="1">
      <alignment horizontal="center"/>
    </xf>
    <xf numFmtId="167" fontId="213" fillId="0" borderId="153" xfId="236" applyNumberFormat="1" applyFont="1" applyFill="1" applyBorder="1" applyAlignment="1" applyProtection="1">
      <alignment horizontal="center" vertical="center"/>
      <protection hidden="1"/>
    </xf>
    <xf numFmtId="167" fontId="232" fillId="0" borderId="154" xfId="236" applyNumberFormat="1" applyFont="1" applyFill="1" applyBorder="1" applyAlignment="1" applyProtection="1">
      <alignment horizontal="center" vertical="center"/>
      <protection hidden="1"/>
    </xf>
    <xf numFmtId="167" fontId="213" fillId="0" borderId="154" xfId="236" applyNumberFormat="1" applyFont="1" applyFill="1" applyBorder="1" applyAlignment="1" applyProtection="1">
      <alignment horizontal="center" vertical="center"/>
      <protection hidden="1"/>
    </xf>
    <xf numFmtId="167" fontId="232" fillId="0" borderId="155" xfId="236" applyNumberFormat="1" applyFont="1" applyFill="1" applyBorder="1" applyAlignment="1" applyProtection="1">
      <alignment horizontal="center" vertical="center"/>
      <protection hidden="1"/>
    </xf>
    <xf numFmtId="167" fontId="219" fillId="0" borderId="154" xfId="382" applyNumberFormat="1" applyFont="1" applyFill="1" applyBorder="1" applyAlignment="1" applyProtection="1">
      <alignment horizontal="center" vertical="center"/>
      <protection hidden="1"/>
    </xf>
    <xf numFmtId="167" fontId="213" fillId="0" borderId="155" xfId="236" applyNumberFormat="1" applyFont="1" applyFill="1" applyBorder="1" applyAlignment="1" applyProtection="1">
      <alignment horizontal="center" vertical="center"/>
      <protection hidden="1"/>
    </xf>
    <xf numFmtId="167" fontId="232" fillId="0" borderId="40" xfId="236" applyNumberFormat="1" applyFont="1" applyFill="1" applyBorder="1" applyAlignment="1" applyProtection="1">
      <alignment horizontal="center" vertical="center"/>
      <protection hidden="1"/>
    </xf>
    <xf numFmtId="20" fontId="213" fillId="0" borderId="35" xfId="236" quotePrefix="1" applyNumberFormat="1" applyFont="1" applyFill="1" applyBorder="1" applyAlignment="1" applyProtection="1">
      <alignment horizontal="center" vertical="center"/>
      <protection hidden="1"/>
    </xf>
    <xf numFmtId="20" fontId="213" fillId="0" borderId="38" xfId="236" quotePrefix="1" applyNumberFormat="1" applyFont="1" applyFill="1" applyBorder="1" applyAlignment="1" applyProtection="1">
      <alignment horizontal="center" vertical="center"/>
      <protection hidden="1"/>
    </xf>
    <xf numFmtId="167" fontId="213" fillId="0" borderId="32" xfId="236" applyNumberFormat="1" applyFont="1" applyFill="1" applyBorder="1" applyAlignment="1" applyProtection="1">
      <alignment horizontal="center" vertical="center"/>
      <protection hidden="1"/>
    </xf>
    <xf numFmtId="167" fontId="219" fillId="0" borderId="34" xfId="236" applyNumberFormat="1" applyFont="1" applyFill="1" applyBorder="1" applyAlignment="1" applyProtection="1">
      <alignment horizontal="center" vertical="center"/>
      <protection hidden="1"/>
    </xf>
    <xf numFmtId="167" fontId="251" fillId="0" borderId="34" xfId="236" applyNumberFormat="1" applyFont="1" applyFill="1" applyBorder="1" applyAlignment="1" applyProtection="1">
      <alignment horizontal="center" vertical="center"/>
      <protection hidden="1"/>
    </xf>
    <xf numFmtId="167" fontId="213" fillId="0" borderId="156" xfId="236" applyNumberFormat="1" applyFont="1" applyFill="1" applyBorder="1" applyAlignment="1" applyProtection="1">
      <alignment horizontal="center" vertical="center"/>
      <protection hidden="1"/>
    </xf>
    <xf numFmtId="0" fontId="213" fillId="0" borderId="157" xfId="236" applyFont="1" applyFill="1" applyBorder="1" applyAlignment="1" applyProtection="1">
      <alignment horizontal="center" vertical="center"/>
      <protection hidden="1"/>
    </xf>
    <xf numFmtId="167" fontId="213" fillId="0" borderId="157" xfId="382" applyNumberFormat="1" applyFont="1" applyFill="1" applyBorder="1" applyAlignment="1" applyProtection="1">
      <alignment horizontal="center" vertical="center"/>
      <protection hidden="1"/>
    </xf>
    <xf numFmtId="0" fontId="213" fillId="32" borderId="104" xfId="236" applyFont="1" applyFill="1" applyBorder="1" applyAlignment="1" applyProtection="1">
      <alignment horizontal="left" vertical="center"/>
      <protection hidden="1"/>
    </xf>
    <xf numFmtId="0" fontId="213" fillId="32" borderId="105" xfId="236" applyFont="1" applyFill="1" applyBorder="1" applyAlignment="1" applyProtection="1">
      <alignment horizontal="left" vertical="center"/>
      <protection hidden="1"/>
    </xf>
    <xf numFmtId="167" fontId="212" fillId="29" borderId="158" xfId="323" applyNumberFormat="1" applyFont="1" applyFill="1" applyBorder="1" applyAlignment="1">
      <alignment horizontal="center" vertical="center"/>
    </xf>
    <xf numFmtId="206" fontId="214" fillId="30" borderId="8" xfId="0" applyNumberFormat="1" applyFont="1" applyFill="1" applyBorder="1" applyAlignment="1">
      <alignment horizontal="center"/>
    </xf>
    <xf numFmtId="0" fontId="165" fillId="0" borderId="8" xfId="0" applyNumberFormat="1" applyFont="1" applyFill="1" applyBorder="1" applyAlignment="1">
      <alignment horizontal="center" vertical="center"/>
    </xf>
    <xf numFmtId="166" fontId="165" fillId="0" borderId="8" xfId="0" applyNumberFormat="1" applyFont="1" applyFill="1" applyBorder="1" applyAlignment="1">
      <alignment horizontal="center" vertical="center"/>
    </xf>
    <xf numFmtId="16" fontId="165" fillId="0" borderId="8" xfId="0" applyNumberFormat="1" applyFont="1" applyFill="1" applyBorder="1" applyAlignment="1">
      <alignment horizontal="center" vertical="center"/>
    </xf>
    <xf numFmtId="0" fontId="213" fillId="0" borderId="159" xfId="236" applyFont="1" applyFill="1" applyBorder="1" applyAlignment="1" applyProtection="1">
      <alignment vertical="center"/>
      <protection hidden="1"/>
    </xf>
    <xf numFmtId="0" fontId="213" fillId="0" borderId="94" xfId="236" applyFont="1" applyFill="1" applyBorder="1" applyAlignment="1" applyProtection="1">
      <alignment horizontal="right" vertical="center"/>
      <protection hidden="1"/>
    </xf>
    <xf numFmtId="167" fontId="213" fillId="0" borderId="161" xfId="236" applyNumberFormat="1" applyFont="1" applyFill="1" applyBorder="1" applyAlignment="1" applyProtection="1">
      <alignment horizontal="center" vertical="center"/>
      <protection hidden="1"/>
    </xf>
    <xf numFmtId="20" fontId="213" fillId="0" borderId="162" xfId="236" quotePrefix="1" applyNumberFormat="1" applyFont="1" applyFill="1" applyBorder="1" applyAlignment="1" applyProtection="1">
      <alignment horizontal="center" vertical="center"/>
      <protection hidden="1"/>
    </xf>
    <xf numFmtId="167" fontId="213" fillId="0" borderId="160" xfId="236" applyNumberFormat="1" applyFont="1" applyFill="1" applyBorder="1" applyAlignment="1" applyProtection="1">
      <alignment horizontal="center" vertical="center"/>
      <protection hidden="1"/>
    </xf>
    <xf numFmtId="20" fontId="213" fillId="0" borderId="163" xfId="236" applyNumberFormat="1" applyFont="1" applyFill="1" applyBorder="1" applyAlignment="1" applyProtection="1">
      <alignment horizontal="center" vertical="center"/>
      <protection hidden="1"/>
    </xf>
    <xf numFmtId="167" fontId="213" fillId="30" borderId="33" xfId="236" applyNumberFormat="1" applyFont="1" applyFill="1" applyBorder="1" applyAlignment="1" applyProtection="1">
      <alignment horizontal="center" vertical="center"/>
      <protection hidden="1"/>
    </xf>
    <xf numFmtId="167" fontId="213" fillId="30" borderId="98" xfId="236" applyNumberFormat="1" applyFont="1" applyFill="1" applyBorder="1" applyAlignment="1" applyProtection="1">
      <alignment horizontal="center" vertical="center"/>
      <protection hidden="1"/>
    </xf>
    <xf numFmtId="167" fontId="213" fillId="30" borderId="132" xfId="236" applyNumberFormat="1" applyFont="1" applyFill="1" applyBorder="1" applyAlignment="1" applyProtection="1">
      <alignment horizontal="center" vertical="center"/>
      <protection hidden="1"/>
    </xf>
    <xf numFmtId="0" fontId="16" fillId="30" borderId="0" xfId="0" applyFont="1" applyFill="1"/>
    <xf numFmtId="209" fontId="8" fillId="0" borderId="0" xfId="0" applyNumberFormat="1" applyFont="1" applyFill="1"/>
    <xf numFmtId="209" fontId="196" fillId="30" borderId="0" xfId="321" applyNumberFormat="1" applyFont="1" applyFill="1" applyAlignment="1">
      <alignment horizontal="center" vertical="center"/>
    </xf>
    <xf numFmtId="0" fontId="161" fillId="30" borderId="165" xfId="0" applyFont="1" applyFill="1" applyBorder="1" applyAlignment="1">
      <alignment horizontal="left" vertical="center"/>
    </xf>
    <xf numFmtId="172" fontId="19" fillId="30" borderId="165" xfId="0" applyNumberFormat="1" applyFont="1" applyFill="1" applyBorder="1" applyAlignment="1">
      <alignment horizontal="center" vertical="center"/>
    </xf>
    <xf numFmtId="16" fontId="19" fillId="30" borderId="139" xfId="0" quotePrefix="1" applyNumberFormat="1" applyFont="1" applyFill="1" applyBorder="1" applyAlignment="1">
      <alignment horizontal="center" vertical="center"/>
    </xf>
    <xf numFmtId="16" fontId="19" fillId="30" borderId="165" xfId="0" quotePrefix="1" applyNumberFormat="1" applyFont="1" applyFill="1" applyBorder="1" applyAlignment="1">
      <alignment horizontal="center" vertical="center"/>
    </xf>
    <xf numFmtId="16" fontId="8" fillId="30" borderId="113" xfId="0" applyNumberFormat="1" applyFont="1" applyFill="1" applyBorder="1" applyAlignment="1">
      <alignment horizontal="center"/>
    </xf>
    <xf numFmtId="16" fontId="8" fillId="30" borderId="112" xfId="0" applyNumberFormat="1" applyFont="1" applyFill="1" applyBorder="1" applyAlignment="1">
      <alignment horizontal="center"/>
    </xf>
    <xf numFmtId="16" fontId="8" fillId="30" borderId="116" xfId="0" applyNumberFormat="1" applyFont="1" applyFill="1" applyBorder="1" applyAlignment="1">
      <alignment horizontal="center"/>
    </xf>
    <xf numFmtId="16" fontId="8" fillId="30" borderId="140" xfId="0" applyNumberFormat="1" applyFont="1" applyFill="1" applyBorder="1" applyAlignment="1">
      <alignment horizontal="center"/>
    </xf>
    <xf numFmtId="199" fontId="19" fillId="30" borderId="165" xfId="0" applyNumberFormat="1" applyFont="1" applyFill="1" applyBorder="1" applyAlignment="1">
      <alignment horizontal="center" vertical="center"/>
    </xf>
    <xf numFmtId="0" fontId="213" fillId="30" borderId="82" xfId="236" applyFont="1" applyFill="1" applyBorder="1" applyAlignment="1" applyProtection="1">
      <alignment horizontal="left" vertical="center"/>
      <protection hidden="1"/>
    </xf>
    <xf numFmtId="167" fontId="213" fillId="30" borderId="42" xfId="236" applyNumberFormat="1" applyFont="1" applyFill="1" applyBorder="1" applyAlignment="1" applyProtection="1">
      <alignment horizontal="center" vertical="center"/>
      <protection hidden="1"/>
    </xf>
    <xf numFmtId="0" fontId="227" fillId="30" borderId="141" xfId="323" applyFont="1" applyFill="1" applyBorder="1" applyAlignment="1">
      <alignment horizontal="left" vertical="center"/>
    </xf>
    <xf numFmtId="0" fontId="227" fillId="30" borderId="117" xfId="323" quotePrefix="1" applyNumberFormat="1" applyFont="1" applyFill="1" applyBorder="1" applyAlignment="1">
      <alignment horizontal="center" vertical="center"/>
    </xf>
    <xf numFmtId="0" fontId="214" fillId="30" borderId="56" xfId="0" applyFont="1" applyFill="1" applyBorder="1" applyAlignment="1">
      <alignment horizontal="center" vertical="center" wrapText="1"/>
    </xf>
    <xf numFmtId="0" fontId="252" fillId="0" borderId="0" xfId="0" applyFont="1" applyAlignment="1">
      <alignment vertical="center"/>
    </xf>
    <xf numFmtId="206" fontId="213" fillId="30" borderId="60" xfId="0" applyNumberFormat="1" applyFont="1" applyFill="1" applyBorder="1" applyAlignment="1">
      <alignment horizontal="center"/>
    </xf>
    <xf numFmtId="167" fontId="213" fillId="30" borderId="39" xfId="236" applyNumberFormat="1" applyFont="1" applyFill="1" applyBorder="1" applyAlignment="1" applyProtection="1">
      <alignment horizontal="center" vertical="center"/>
      <protection hidden="1"/>
    </xf>
    <xf numFmtId="20" fontId="213" fillId="30" borderId="41" xfId="236" quotePrefix="1" applyNumberFormat="1" applyFont="1" applyFill="1" applyBorder="1" applyAlignment="1" applyProtection="1">
      <alignment horizontal="center" vertical="center"/>
      <protection hidden="1"/>
    </xf>
    <xf numFmtId="167" fontId="213" fillId="30" borderId="134" xfId="236" applyNumberFormat="1" applyFont="1" applyFill="1" applyBorder="1" applyAlignment="1" applyProtection="1">
      <alignment horizontal="center" vertical="center"/>
      <protection hidden="1"/>
    </xf>
    <xf numFmtId="20" fontId="213" fillId="30" borderId="135" xfId="236" quotePrefix="1" applyNumberFormat="1" applyFont="1" applyFill="1" applyBorder="1" applyAlignment="1" applyProtection="1">
      <alignment horizontal="center" vertical="center"/>
      <protection hidden="1"/>
    </xf>
    <xf numFmtId="167" fontId="213" fillId="30" borderId="153" xfId="236" applyNumberFormat="1" applyFont="1" applyFill="1" applyBorder="1" applyAlignment="1" applyProtection="1">
      <alignment horizontal="center" vertical="center"/>
      <protection hidden="1"/>
    </xf>
    <xf numFmtId="167" fontId="232" fillId="30" borderId="154" xfId="236" applyNumberFormat="1" applyFont="1" applyFill="1" applyBorder="1" applyAlignment="1" applyProtection="1">
      <alignment horizontal="center" vertical="center"/>
      <protection hidden="1"/>
    </xf>
    <xf numFmtId="167" fontId="213" fillId="30" borderId="154" xfId="236" applyNumberFormat="1" applyFont="1" applyFill="1" applyBorder="1" applyAlignment="1" applyProtection="1">
      <alignment horizontal="center" vertical="center"/>
      <protection hidden="1"/>
    </xf>
    <xf numFmtId="167" fontId="232" fillId="30" borderId="155" xfId="236" applyNumberFormat="1" applyFont="1" applyFill="1" applyBorder="1" applyAlignment="1" applyProtection="1">
      <alignment horizontal="center" vertical="center"/>
      <protection hidden="1"/>
    </xf>
    <xf numFmtId="167" fontId="219" fillId="30" borderId="154" xfId="382" applyNumberFormat="1" applyFont="1" applyFill="1" applyBorder="1" applyAlignment="1" applyProtection="1">
      <alignment horizontal="center" vertical="center"/>
      <protection hidden="1"/>
    </xf>
    <xf numFmtId="167" fontId="213" fillId="30" borderId="155" xfId="236" applyNumberFormat="1" applyFont="1" applyFill="1" applyBorder="1" applyAlignment="1" applyProtection="1">
      <alignment horizontal="center" vertical="center"/>
      <protection hidden="1"/>
    </xf>
    <xf numFmtId="167" fontId="232" fillId="30" borderId="40" xfId="236" applyNumberFormat="1" applyFont="1" applyFill="1" applyBorder="1" applyAlignment="1" applyProtection="1">
      <alignment horizontal="center" vertical="center"/>
      <protection hidden="1"/>
    </xf>
    <xf numFmtId="167" fontId="213" fillId="30" borderId="156" xfId="236" applyNumberFormat="1" applyFont="1" applyFill="1" applyBorder="1" applyAlignment="1" applyProtection="1">
      <alignment horizontal="center" vertical="center"/>
      <protection hidden="1"/>
    </xf>
    <xf numFmtId="0" fontId="213" fillId="30" borderId="157" xfId="236" applyFont="1" applyFill="1" applyBorder="1" applyAlignment="1" applyProtection="1">
      <alignment horizontal="center" vertical="center"/>
      <protection hidden="1"/>
    </xf>
    <xf numFmtId="167" fontId="213" fillId="30" borderId="157" xfId="382" applyNumberFormat="1" applyFont="1" applyFill="1" applyBorder="1" applyAlignment="1" applyProtection="1">
      <alignment horizontal="center" vertical="center"/>
      <protection hidden="1"/>
    </xf>
    <xf numFmtId="0" fontId="12" fillId="30" borderId="0" xfId="0" applyFont="1" applyFill="1" applyBorder="1"/>
    <xf numFmtId="0" fontId="213" fillId="30" borderId="96" xfId="236" applyFont="1" applyFill="1" applyBorder="1" applyAlignment="1" applyProtection="1">
      <alignment vertical="center"/>
      <protection hidden="1"/>
    </xf>
    <xf numFmtId="0" fontId="213" fillId="30" borderId="97" xfId="236" applyFont="1" applyFill="1" applyBorder="1" applyAlignment="1" applyProtection="1">
      <alignment horizontal="right" vertical="center"/>
      <protection hidden="1"/>
    </xf>
    <xf numFmtId="20" fontId="213" fillId="30" borderId="35" xfId="236" quotePrefix="1" applyNumberFormat="1" applyFont="1" applyFill="1" applyBorder="1" applyAlignment="1" applyProtection="1">
      <alignment horizontal="center" vertical="center"/>
      <protection hidden="1"/>
    </xf>
    <xf numFmtId="167" fontId="213" fillId="30" borderId="32" xfId="236" applyNumberFormat="1" applyFont="1" applyFill="1" applyBorder="1" applyAlignment="1" applyProtection="1">
      <alignment horizontal="center" vertical="center"/>
      <protection hidden="1"/>
    </xf>
    <xf numFmtId="0" fontId="213" fillId="30" borderId="131" xfId="236" applyFont="1" applyFill="1" applyBorder="1" applyAlignment="1" applyProtection="1">
      <alignment horizontal="center" vertical="center"/>
      <protection hidden="1"/>
    </xf>
    <xf numFmtId="0" fontId="213" fillId="30" borderId="0" xfId="236" applyFont="1" applyFill="1" applyBorder="1" applyAlignment="1" applyProtection="1">
      <alignment vertical="center"/>
      <protection hidden="1"/>
    </xf>
    <xf numFmtId="174" fontId="213" fillId="30" borderId="115" xfId="0" applyNumberFormat="1" applyFont="1" applyFill="1" applyBorder="1" applyAlignment="1">
      <alignment horizontal="center" vertical="center"/>
    </xf>
    <xf numFmtId="16" fontId="141" fillId="30" borderId="53" xfId="0" applyNumberFormat="1" applyFont="1" applyFill="1" applyBorder="1" applyAlignment="1">
      <alignment horizontal="center"/>
    </xf>
    <xf numFmtId="0" fontId="165" fillId="30" borderId="8" xfId="0" applyFont="1" applyFill="1" applyBorder="1" applyAlignment="1">
      <alignment horizontal="left" vertical="center"/>
    </xf>
    <xf numFmtId="0" fontId="165" fillId="0" borderId="8" xfId="0" applyFont="1" applyFill="1" applyBorder="1" applyAlignment="1">
      <alignment horizontal="left" vertical="center"/>
    </xf>
    <xf numFmtId="16" fontId="166" fillId="0" borderId="8" xfId="0" applyNumberFormat="1" applyFont="1" applyFill="1" applyBorder="1" applyAlignment="1">
      <alignment horizontal="center" vertical="center"/>
    </xf>
    <xf numFmtId="0" fontId="165" fillId="30" borderId="56" xfId="0" applyFont="1" applyFill="1" applyBorder="1" applyAlignment="1">
      <alignment horizontal="left" vertical="center"/>
    </xf>
    <xf numFmtId="0" fontId="165" fillId="30" borderId="54" xfId="0" applyNumberFormat="1" applyFont="1" applyFill="1" applyBorder="1" applyAlignment="1">
      <alignment horizontal="center" vertical="center"/>
    </xf>
    <xf numFmtId="166" fontId="165" fillId="30" borderId="54" xfId="0" applyNumberFormat="1" applyFont="1" applyFill="1" applyBorder="1" applyAlignment="1">
      <alignment horizontal="center" vertical="center"/>
    </xf>
    <xf numFmtId="16" fontId="165" fillId="30" borderId="54" xfId="0" applyNumberFormat="1" applyFont="1" applyFill="1" applyBorder="1" applyAlignment="1">
      <alignment horizontal="center" vertical="center"/>
    </xf>
    <xf numFmtId="16" fontId="166" fillId="30" borderId="54" xfId="0" applyNumberFormat="1" applyFont="1" applyFill="1" applyBorder="1" applyAlignment="1">
      <alignment horizontal="center" vertical="center"/>
    </xf>
    <xf numFmtId="20" fontId="165" fillId="30" borderId="54" xfId="0" applyNumberFormat="1" applyFont="1" applyFill="1" applyBorder="1" applyAlignment="1">
      <alignment horizontal="center" vertical="center"/>
    </xf>
    <xf numFmtId="0" fontId="166" fillId="30" borderId="62" xfId="0" applyFont="1" applyFill="1" applyBorder="1" applyAlignment="1">
      <alignment horizontal="left" vertical="center"/>
    </xf>
    <xf numFmtId="166" fontId="212" fillId="30" borderId="112" xfId="323" applyNumberFormat="1" applyFont="1" applyFill="1" applyBorder="1" applyAlignment="1">
      <alignment horizontal="center" vertical="center"/>
    </xf>
    <xf numFmtId="166" fontId="212" fillId="29" borderId="140" xfId="323" applyNumberFormat="1" applyFont="1" applyFill="1" applyBorder="1" applyAlignment="1">
      <alignment horizontal="center" vertical="center"/>
    </xf>
    <xf numFmtId="166" fontId="212" fillId="0" borderId="8" xfId="323" applyNumberFormat="1" applyFont="1" applyFill="1" applyBorder="1" applyAlignment="1">
      <alignment horizontal="center" vertical="center"/>
    </xf>
    <xf numFmtId="166" fontId="212" fillId="0" borderId="43" xfId="323" applyNumberFormat="1" applyFont="1" applyFill="1" applyBorder="1" applyAlignment="1">
      <alignment horizontal="center" vertical="center"/>
    </xf>
    <xf numFmtId="166" fontId="212" fillId="0" borderId="53" xfId="323" applyNumberFormat="1" applyFont="1" applyFill="1" applyBorder="1" applyAlignment="1">
      <alignment horizontal="center" vertical="center"/>
    </xf>
    <xf numFmtId="0" fontId="213" fillId="30" borderId="35" xfId="236" quotePrefix="1" applyFont="1" applyFill="1" applyBorder="1" applyAlignment="1" applyProtection="1">
      <alignment horizontal="center" vertical="center"/>
      <protection hidden="1"/>
    </xf>
    <xf numFmtId="0" fontId="213" fillId="0" borderId="8" xfId="0" applyFont="1" applyBorder="1" applyAlignment="1">
      <alignment horizontal="center" vertical="center"/>
    </xf>
    <xf numFmtId="166" fontId="213" fillId="0" borderId="8" xfId="0" applyNumberFormat="1" applyFont="1" applyFill="1" applyBorder="1" applyAlignment="1" applyProtection="1">
      <alignment horizontal="center" vertical="center"/>
      <protection hidden="1"/>
    </xf>
    <xf numFmtId="0" fontId="213" fillId="0" borderId="47" xfId="0" applyFont="1" applyBorder="1" applyAlignment="1">
      <alignment horizontal="center" vertical="center"/>
    </xf>
    <xf numFmtId="166" fontId="213" fillId="0" borderId="43" xfId="0" applyNumberFormat="1" applyFont="1" applyFill="1" applyBorder="1" applyAlignment="1" applyProtection="1">
      <alignment horizontal="center" vertical="center"/>
      <protection hidden="1"/>
    </xf>
    <xf numFmtId="0" fontId="213" fillId="0" borderId="57" xfId="0" applyFont="1" applyBorder="1" applyAlignment="1">
      <alignment horizontal="center" vertical="center"/>
    </xf>
    <xf numFmtId="0" fontId="213" fillId="0" borderId="53" xfId="0" applyFont="1" applyBorder="1" applyAlignment="1">
      <alignment horizontal="center" vertical="center"/>
    </xf>
    <xf numFmtId="166" fontId="213" fillId="0" borderId="53" xfId="0" applyNumberFormat="1" applyFont="1" applyFill="1" applyBorder="1" applyAlignment="1" applyProtection="1">
      <alignment horizontal="center" vertical="center"/>
      <protection hidden="1"/>
    </xf>
    <xf numFmtId="166" fontId="213" fillId="0" borderId="60" xfId="0" applyNumberFormat="1" applyFont="1" applyFill="1" applyBorder="1" applyAlignment="1" applyProtection="1">
      <alignment horizontal="center" vertical="center"/>
      <protection hidden="1"/>
    </xf>
    <xf numFmtId="0" fontId="213" fillId="0" borderId="8" xfId="0" applyFont="1" applyFill="1" applyBorder="1" applyAlignment="1">
      <alignment horizontal="left" vertical="center"/>
    </xf>
    <xf numFmtId="0" fontId="0" fillId="0" borderId="8" xfId="0" applyBorder="1"/>
    <xf numFmtId="0" fontId="236" fillId="0" borderId="8" xfId="0" applyFont="1" applyFill="1" applyBorder="1" applyAlignment="1">
      <alignment horizontal="left" vertical="center"/>
    </xf>
    <xf numFmtId="0" fontId="254" fillId="0" borderId="0" xfId="0" applyFont="1"/>
    <xf numFmtId="0" fontId="255" fillId="30" borderId="58" xfId="0" applyFont="1" applyFill="1" applyBorder="1" applyAlignment="1"/>
    <xf numFmtId="193" fontId="213" fillId="30" borderId="112" xfId="0" applyNumberFormat="1" applyFont="1" applyFill="1" applyBorder="1" applyAlignment="1">
      <alignment horizontal="center" vertical="center"/>
    </xf>
    <xf numFmtId="16" fontId="213" fillId="30" borderId="112" xfId="0" applyNumberFormat="1" applyFont="1" applyFill="1" applyBorder="1" applyAlignment="1">
      <alignment horizontal="center" vertical="center"/>
    </xf>
    <xf numFmtId="16" fontId="213" fillId="30" borderId="140" xfId="0" applyNumberFormat="1" applyFont="1" applyFill="1" applyBorder="1" applyAlignment="1">
      <alignment horizontal="center" vertical="center"/>
    </xf>
    <xf numFmtId="0" fontId="255" fillId="30" borderId="186" xfId="0" applyFont="1" applyFill="1" applyBorder="1" applyAlignment="1"/>
    <xf numFmtId="176" fontId="141" fillId="30" borderId="8" xfId="0" applyNumberFormat="1" applyFont="1" applyFill="1" applyBorder="1" applyAlignment="1">
      <alignment horizontal="center"/>
    </xf>
    <xf numFmtId="16" fontId="149" fillId="0" borderId="8" xfId="0" applyNumberFormat="1" applyFont="1" applyFill="1" applyBorder="1" applyAlignment="1">
      <alignment horizontal="center"/>
    </xf>
    <xf numFmtId="176" fontId="141" fillId="0" borderId="8" xfId="0" applyNumberFormat="1" applyFont="1" applyFill="1" applyBorder="1" applyAlignment="1">
      <alignment horizontal="center"/>
    </xf>
    <xf numFmtId="16" fontId="149" fillId="0" borderId="53" xfId="0" applyNumberFormat="1" applyFont="1" applyFill="1" applyBorder="1" applyAlignment="1">
      <alignment horizontal="center"/>
    </xf>
    <xf numFmtId="202" fontId="213" fillId="30" borderId="53" xfId="0" applyNumberFormat="1" applyFont="1" applyFill="1" applyBorder="1" applyAlignment="1">
      <alignment horizontal="center" vertical="center"/>
    </xf>
    <xf numFmtId="174" fontId="213" fillId="30" borderId="141" xfId="0" applyNumberFormat="1" applyFont="1" applyFill="1" applyBorder="1" applyAlignment="1">
      <alignment horizontal="center" vertical="center"/>
    </xf>
    <xf numFmtId="193" fontId="213" fillId="30" borderId="117" xfId="0" applyNumberFormat="1" applyFont="1" applyFill="1" applyBorder="1" applyAlignment="1">
      <alignment horizontal="center" vertical="center"/>
    </xf>
    <xf numFmtId="166" fontId="212" fillId="0" borderId="60" xfId="323" applyNumberFormat="1" applyFont="1" applyFill="1" applyBorder="1" applyAlignment="1">
      <alignment horizontal="center" vertical="center"/>
    </xf>
    <xf numFmtId="0" fontId="141" fillId="30" borderId="57" xfId="0" applyFont="1" applyFill="1" applyBorder="1" applyAlignment="1"/>
    <xf numFmtId="176" fontId="141" fillId="30" borderId="53" xfId="0" applyNumberFormat="1" applyFont="1" applyFill="1" applyBorder="1" applyAlignment="1">
      <alignment horizontal="center"/>
    </xf>
    <xf numFmtId="167" fontId="213" fillId="0" borderId="66" xfId="236" applyNumberFormat="1" applyFont="1" applyFill="1" applyBorder="1" applyAlignment="1" applyProtection="1">
      <alignment horizontal="center" vertical="center"/>
      <protection hidden="1"/>
    </xf>
    <xf numFmtId="20" fontId="213" fillId="0" borderId="68" xfId="236" quotePrefix="1" applyNumberFormat="1" applyFont="1" applyFill="1" applyBorder="1" applyAlignment="1" applyProtection="1">
      <alignment horizontal="center" vertical="center"/>
      <protection hidden="1"/>
    </xf>
    <xf numFmtId="20" fontId="213" fillId="0" borderId="72" xfId="236" quotePrefix="1" applyNumberFormat="1" applyFont="1" applyFill="1" applyBorder="1" applyAlignment="1" applyProtection="1">
      <alignment horizontal="center" vertical="center"/>
      <protection hidden="1"/>
    </xf>
    <xf numFmtId="20" fontId="213" fillId="0" borderId="187" xfId="236" quotePrefix="1" applyNumberFormat="1" applyFont="1" applyFill="1" applyBorder="1" applyAlignment="1" applyProtection="1">
      <alignment horizontal="center" vertical="center"/>
      <protection hidden="1"/>
    </xf>
    <xf numFmtId="167" fontId="213" fillId="0" borderId="188" xfId="236" applyNumberFormat="1" applyFont="1" applyFill="1" applyBorder="1" applyAlignment="1" applyProtection="1">
      <alignment horizontal="center" vertical="center"/>
      <protection hidden="1"/>
    </xf>
    <xf numFmtId="167" fontId="213" fillId="0" borderId="75" xfId="236" applyNumberFormat="1" applyFont="1" applyFill="1" applyBorder="1" applyAlignment="1" applyProtection="1">
      <alignment horizontal="center" vertical="center"/>
      <protection hidden="1"/>
    </xf>
    <xf numFmtId="167" fontId="232" fillId="0" borderId="76" xfId="236" applyNumberFormat="1" applyFont="1" applyFill="1" applyBorder="1" applyAlignment="1" applyProtection="1">
      <alignment horizontal="center" vertical="center"/>
      <protection hidden="1"/>
    </xf>
    <xf numFmtId="167" fontId="232" fillId="0" borderId="73" xfId="236" applyNumberFormat="1" applyFont="1" applyFill="1" applyBorder="1" applyAlignment="1" applyProtection="1">
      <alignment horizontal="center" vertical="center"/>
      <protection hidden="1"/>
    </xf>
    <xf numFmtId="167" fontId="219" fillId="0" borderId="76" xfId="382" applyNumberFormat="1" applyFont="1" applyFill="1" applyBorder="1" applyAlignment="1" applyProtection="1">
      <alignment horizontal="center" vertical="center"/>
      <protection hidden="1"/>
    </xf>
    <xf numFmtId="167" fontId="213" fillId="0" borderId="73" xfId="236" applyNumberFormat="1" applyFont="1" applyFill="1" applyBorder="1" applyAlignment="1" applyProtection="1">
      <alignment horizontal="center" vertical="center"/>
      <protection hidden="1"/>
    </xf>
    <xf numFmtId="167" fontId="232" fillId="0" borderId="67" xfId="236" applyNumberFormat="1" applyFont="1" applyFill="1" applyBorder="1" applyAlignment="1" applyProtection="1">
      <alignment horizontal="center" vertical="center"/>
      <protection hidden="1"/>
    </xf>
    <xf numFmtId="167" fontId="213" fillId="0" borderId="189" xfId="236" applyNumberFormat="1" applyFont="1" applyFill="1" applyBorder="1" applyAlignment="1" applyProtection="1">
      <alignment horizontal="center" vertical="center"/>
      <protection hidden="1"/>
    </xf>
    <xf numFmtId="167" fontId="213" fillId="0" borderId="190" xfId="236" applyNumberFormat="1" applyFont="1" applyFill="1" applyBorder="1" applyAlignment="1" applyProtection="1">
      <alignment horizontal="center" vertical="center"/>
      <protection hidden="1"/>
    </xf>
    <xf numFmtId="0" fontId="213" fillId="0" borderId="191" xfId="236" applyFont="1" applyFill="1" applyBorder="1" applyAlignment="1" applyProtection="1">
      <alignment horizontal="center" vertical="center"/>
      <protection hidden="1"/>
    </xf>
    <xf numFmtId="167" fontId="213" fillId="0" borderId="191" xfId="382" applyNumberFormat="1" applyFont="1" applyFill="1" applyBorder="1" applyAlignment="1" applyProtection="1">
      <alignment horizontal="center" vertical="center"/>
      <protection hidden="1"/>
    </xf>
    <xf numFmtId="0" fontId="12" fillId="0" borderId="12" xfId="0" applyFont="1" applyFill="1" applyBorder="1"/>
    <xf numFmtId="0" fontId="213" fillId="0" borderId="12" xfId="236" applyFont="1" applyFill="1" applyBorder="1" applyAlignment="1" applyProtection="1">
      <alignment vertical="center"/>
      <protection hidden="1"/>
    </xf>
    <xf numFmtId="170" fontId="213" fillId="0" borderId="160" xfId="236" quotePrefix="1" applyNumberFormat="1" applyFont="1" applyFill="1" applyBorder="1" applyAlignment="1" applyProtection="1">
      <alignment horizontal="center" vertical="center"/>
      <protection hidden="1"/>
    </xf>
    <xf numFmtId="167" fontId="213" fillId="0" borderId="159" xfId="236" applyNumberFormat="1" applyFont="1" applyFill="1" applyBorder="1" applyAlignment="1" applyProtection="1">
      <alignment horizontal="center" vertical="center"/>
      <protection hidden="1"/>
    </xf>
    <xf numFmtId="20" fontId="213" fillId="0" borderId="160" xfId="236" applyNumberFormat="1" applyFont="1" applyFill="1" applyBorder="1" applyAlignment="1" applyProtection="1">
      <alignment horizontal="center" vertical="center"/>
      <protection hidden="1"/>
    </xf>
    <xf numFmtId="167" fontId="213" fillId="0" borderId="192" xfId="236" applyNumberFormat="1" applyFont="1" applyFill="1" applyBorder="1" applyAlignment="1" applyProtection="1">
      <alignment horizontal="center" vertical="center"/>
      <protection hidden="1"/>
    </xf>
    <xf numFmtId="167" fontId="213" fillId="0" borderId="93" xfId="236" applyNumberFormat="1" applyFont="1" applyFill="1" applyBorder="1" applyAlignment="1" applyProtection="1">
      <alignment horizontal="center" vertical="center"/>
      <protection hidden="1"/>
    </xf>
    <xf numFmtId="167" fontId="232" fillId="0" borderId="94" xfId="236" applyNumberFormat="1" applyFont="1" applyFill="1" applyBorder="1" applyAlignment="1" applyProtection="1">
      <alignment horizontal="center" vertical="center"/>
      <protection hidden="1"/>
    </xf>
    <xf numFmtId="167" fontId="213" fillId="0" borderId="193" xfId="236" applyNumberFormat="1" applyFont="1" applyFill="1" applyBorder="1" applyAlignment="1" applyProtection="1">
      <alignment horizontal="center" vertical="center"/>
      <protection hidden="1"/>
    </xf>
    <xf numFmtId="0" fontId="213" fillId="0" borderId="87" xfId="236" applyFont="1" applyFill="1" applyBorder="1" applyAlignment="1" applyProtection="1">
      <alignment vertical="center"/>
      <protection hidden="1"/>
    </xf>
    <xf numFmtId="167" fontId="213" fillId="0" borderId="196" xfId="236" applyNumberFormat="1" applyFont="1" applyFill="1" applyBorder="1" applyAlignment="1" applyProtection="1">
      <alignment horizontal="center" vertical="center"/>
      <protection hidden="1"/>
    </xf>
    <xf numFmtId="167" fontId="213" fillId="30" borderId="197" xfId="236" applyNumberFormat="1" applyFont="1" applyFill="1" applyBorder="1" applyAlignment="1" applyProtection="1">
      <alignment horizontal="center" vertical="center"/>
      <protection hidden="1"/>
    </xf>
    <xf numFmtId="167" fontId="213" fillId="0" borderId="197" xfId="236" applyNumberFormat="1" applyFont="1" applyFill="1" applyBorder="1" applyAlignment="1" applyProtection="1">
      <alignment horizontal="center" vertical="center"/>
      <protection hidden="1"/>
    </xf>
    <xf numFmtId="170" fontId="213" fillId="0" borderId="94" xfId="236" applyNumberFormat="1" applyFont="1" applyFill="1" applyBorder="1" applyAlignment="1" applyProtection="1">
      <alignment horizontal="right" vertical="center"/>
      <protection hidden="1"/>
    </xf>
    <xf numFmtId="167" fontId="213" fillId="0" borderId="198" xfId="236" applyNumberFormat="1" applyFont="1" applyFill="1" applyBorder="1" applyAlignment="1" applyProtection="1">
      <alignment horizontal="center" vertical="center"/>
      <protection hidden="1"/>
    </xf>
    <xf numFmtId="0" fontId="213" fillId="0" borderId="199" xfId="236" applyFont="1" applyFill="1" applyBorder="1" applyAlignment="1" applyProtection="1">
      <alignment horizontal="left" vertical="center"/>
      <protection hidden="1"/>
    </xf>
    <xf numFmtId="0" fontId="213" fillId="0" borderId="200" xfId="236" applyFont="1" applyFill="1" applyBorder="1" applyAlignment="1" applyProtection="1">
      <alignment vertical="center"/>
      <protection hidden="1"/>
    </xf>
    <xf numFmtId="0" fontId="213" fillId="0" borderId="201" xfId="236" applyFont="1" applyFill="1" applyBorder="1" applyAlignment="1" applyProtection="1">
      <alignment horizontal="right" vertical="center"/>
      <protection hidden="1"/>
    </xf>
    <xf numFmtId="170" fontId="213" fillId="0" borderId="142" xfId="236" applyNumberFormat="1" applyFont="1" applyFill="1" applyBorder="1" applyAlignment="1" applyProtection="1">
      <alignment horizontal="center" vertical="center"/>
      <protection hidden="1"/>
    </xf>
    <xf numFmtId="0" fontId="213" fillId="0" borderId="58" xfId="236" applyFont="1" applyFill="1" applyBorder="1" applyAlignment="1" applyProtection="1">
      <alignment horizontal="left" vertical="center"/>
      <protection hidden="1"/>
    </xf>
    <xf numFmtId="167" fontId="213" fillId="0" borderId="202" xfId="236" applyNumberFormat="1" applyFont="1" applyFill="1" applyBorder="1" applyAlignment="1" applyProtection="1">
      <alignment horizontal="center" vertical="center"/>
      <protection hidden="1"/>
    </xf>
    <xf numFmtId="0" fontId="213" fillId="30" borderId="58" xfId="236" applyFont="1" applyFill="1" applyBorder="1" applyAlignment="1" applyProtection="1">
      <alignment horizontal="left" vertical="center"/>
      <protection hidden="1"/>
    </xf>
    <xf numFmtId="167" fontId="213" fillId="30" borderId="202" xfId="236" applyNumberFormat="1" applyFont="1" applyFill="1" applyBorder="1" applyAlignment="1" applyProtection="1">
      <alignment horizontal="center" vertical="center"/>
      <protection hidden="1"/>
    </xf>
    <xf numFmtId="0" fontId="213" fillId="30" borderId="144" xfId="236" applyFont="1" applyFill="1" applyBorder="1" applyAlignment="1" applyProtection="1">
      <alignment horizontal="left" vertical="center"/>
      <protection hidden="1"/>
    </xf>
    <xf numFmtId="0" fontId="213" fillId="30" borderId="203" xfId="236" applyFont="1" applyFill="1" applyBorder="1" applyAlignment="1" applyProtection="1">
      <alignment vertical="center"/>
      <protection hidden="1"/>
    </xf>
    <xf numFmtId="0" fontId="213" fillId="30" borderId="204" xfId="236" applyFont="1" applyFill="1" applyBorder="1" applyAlignment="1" applyProtection="1">
      <alignment horizontal="right" vertical="center"/>
      <protection hidden="1"/>
    </xf>
    <xf numFmtId="170" fontId="213" fillId="30" borderId="160" xfId="236" applyNumberFormat="1" applyFont="1" applyFill="1" applyBorder="1" applyAlignment="1" applyProtection="1">
      <alignment horizontal="center" vertical="center"/>
      <protection hidden="1"/>
    </xf>
    <xf numFmtId="167" fontId="213" fillId="30" borderId="159" xfId="236" applyNumberFormat="1" applyFont="1" applyFill="1" applyBorder="1" applyAlignment="1" applyProtection="1">
      <alignment horizontal="center" vertical="center"/>
      <protection hidden="1"/>
    </xf>
    <xf numFmtId="20" fontId="213" fillId="30" borderId="160" xfId="236" quotePrefix="1" applyNumberFormat="1" applyFont="1" applyFill="1" applyBorder="1" applyAlignment="1" applyProtection="1">
      <alignment horizontal="center" vertical="center"/>
      <protection hidden="1"/>
    </xf>
    <xf numFmtId="167" fontId="213" fillId="30" borderId="161" xfId="236" applyNumberFormat="1" applyFont="1" applyFill="1" applyBorder="1" applyAlignment="1" applyProtection="1">
      <alignment horizontal="center" vertical="center"/>
      <protection hidden="1"/>
    </xf>
    <xf numFmtId="20" fontId="213" fillId="30" borderId="162" xfId="236" quotePrefix="1" applyNumberFormat="1" applyFont="1" applyFill="1" applyBorder="1" applyAlignment="1" applyProtection="1">
      <alignment horizontal="center" vertical="center"/>
      <protection hidden="1"/>
    </xf>
    <xf numFmtId="167" fontId="213" fillId="30" borderId="192" xfId="236" applyNumberFormat="1" applyFont="1" applyFill="1" applyBorder="1" applyAlignment="1" applyProtection="1">
      <alignment horizontal="center" vertical="center"/>
      <protection hidden="1"/>
    </xf>
    <xf numFmtId="167" fontId="213" fillId="30" borderId="91" xfId="236" applyNumberFormat="1" applyFont="1" applyFill="1" applyBorder="1" applyAlignment="1" applyProtection="1">
      <alignment horizontal="center" vertical="center"/>
      <protection hidden="1"/>
    </xf>
    <xf numFmtId="167" fontId="213" fillId="30" borderId="93" xfId="236" applyNumberFormat="1" applyFont="1" applyFill="1" applyBorder="1" applyAlignment="1" applyProtection="1">
      <alignment horizontal="center" vertical="center"/>
      <protection hidden="1"/>
    </xf>
    <xf numFmtId="167" fontId="213" fillId="30" borderId="198" xfId="236" applyNumberFormat="1" applyFont="1" applyFill="1" applyBorder="1" applyAlignment="1" applyProtection="1">
      <alignment horizontal="center" vertical="center"/>
      <protection hidden="1"/>
    </xf>
    <xf numFmtId="167" fontId="219" fillId="0" borderId="202" xfId="236" applyNumberFormat="1" applyFont="1" applyFill="1" applyBorder="1" applyAlignment="1" applyProtection="1">
      <alignment horizontal="center" vertical="center"/>
      <protection hidden="1"/>
    </xf>
    <xf numFmtId="170" fontId="213" fillId="0" borderId="160" xfId="236" applyNumberFormat="1" applyFont="1" applyFill="1" applyBorder="1" applyAlignment="1" applyProtection="1">
      <alignment horizontal="center" vertical="center"/>
      <protection hidden="1"/>
    </xf>
    <xf numFmtId="20" fontId="213" fillId="0" borderId="162" xfId="236" applyNumberFormat="1" applyFont="1" applyFill="1" applyBorder="1" applyAlignment="1" applyProtection="1">
      <alignment horizontal="center" vertical="center"/>
      <protection hidden="1"/>
    </xf>
    <xf numFmtId="0" fontId="213" fillId="0" borderId="194" xfId="236" applyFont="1" applyFill="1" applyBorder="1" applyAlignment="1" applyProtection="1">
      <alignment horizontal="center" vertical="center"/>
      <protection hidden="1"/>
    </xf>
    <xf numFmtId="0" fontId="213" fillId="0" borderId="195" xfId="236" applyFont="1" applyFill="1" applyBorder="1" applyAlignment="1" applyProtection="1">
      <alignment horizontal="center" vertical="center"/>
      <protection hidden="1"/>
    </xf>
    <xf numFmtId="167" fontId="219" fillId="0" borderId="195" xfId="236" applyNumberFormat="1" applyFont="1" applyFill="1" applyBorder="1" applyAlignment="1" applyProtection="1">
      <alignment horizontal="center" vertical="center"/>
      <protection hidden="1"/>
    </xf>
    <xf numFmtId="0" fontId="12" fillId="0" borderId="87" xfId="0" applyFont="1" applyFill="1" applyBorder="1"/>
    <xf numFmtId="20" fontId="213" fillId="0" borderId="93" xfId="236" applyNumberFormat="1" applyFont="1" applyFill="1" applyBorder="1" applyAlignment="1" applyProtection="1">
      <alignment horizontal="center" vertical="center"/>
      <protection hidden="1"/>
    </xf>
    <xf numFmtId="167" fontId="251" fillId="0" borderId="94" xfId="236" applyNumberFormat="1" applyFont="1" applyFill="1" applyBorder="1" applyAlignment="1" applyProtection="1">
      <alignment horizontal="center" vertical="center"/>
      <protection hidden="1"/>
    </xf>
    <xf numFmtId="174" fontId="213" fillId="30" borderId="127" xfId="0" applyNumberFormat="1" applyFont="1" applyFill="1" applyBorder="1" applyAlignment="1">
      <alignment horizontal="center" vertical="center"/>
    </xf>
    <xf numFmtId="174" fontId="213" fillId="30" borderId="53" xfId="0" applyNumberFormat="1" applyFont="1" applyFill="1" applyBorder="1" applyAlignment="1">
      <alignment horizontal="center" vertical="center"/>
    </xf>
    <xf numFmtId="16" fontId="213" fillId="30" borderId="43" xfId="0" quotePrefix="1" applyNumberFormat="1" applyFont="1" applyFill="1" applyBorder="1" applyAlignment="1">
      <alignment horizontal="center" vertical="center"/>
    </xf>
    <xf numFmtId="166" fontId="213" fillId="30" borderId="53" xfId="0" applyNumberFormat="1" applyFont="1" applyFill="1" applyBorder="1" applyAlignment="1">
      <alignment horizontal="center" vertical="center"/>
    </xf>
    <xf numFmtId="0" fontId="140" fillId="0" borderId="0" xfId="0" applyFont="1" applyFill="1" applyAlignment="1">
      <alignment horizontal="center"/>
    </xf>
    <xf numFmtId="166" fontId="212" fillId="0" borderId="54" xfId="323" applyNumberFormat="1" applyFont="1" applyFill="1" applyBorder="1" applyAlignment="1">
      <alignment horizontal="center" vertical="center"/>
    </xf>
    <xf numFmtId="166" fontId="213" fillId="34" borderId="4" xfId="0" applyNumberFormat="1" applyFont="1" applyFill="1" applyBorder="1" applyAlignment="1" applyProtection="1">
      <alignment vertical="center"/>
      <protection hidden="1"/>
    </xf>
    <xf numFmtId="0" fontId="213" fillId="30" borderId="47" xfId="0" applyFont="1" applyFill="1" applyBorder="1" applyAlignment="1">
      <alignment horizontal="center" vertical="center"/>
    </xf>
    <xf numFmtId="0" fontId="213" fillId="30" borderId="8" xfId="0" applyFont="1" applyFill="1" applyBorder="1" applyAlignment="1">
      <alignment horizontal="center" vertical="center"/>
    </xf>
    <xf numFmtId="166" fontId="213" fillId="30" borderId="8" xfId="0" applyNumberFormat="1" applyFont="1" applyFill="1" applyBorder="1" applyAlignment="1" applyProtection="1">
      <alignment horizontal="center" vertical="center"/>
      <protection hidden="1"/>
    </xf>
    <xf numFmtId="0" fontId="213" fillId="30" borderId="66" xfId="236" applyFont="1" applyFill="1" applyBorder="1" applyAlignment="1" applyProtection="1">
      <alignment vertical="center"/>
      <protection hidden="1"/>
    </xf>
    <xf numFmtId="0" fontId="213" fillId="30" borderId="85" xfId="236" applyFont="1" applyFill="1" applyBorder="1" applyAlignment="1" applyProtection="1">
      <alignment vertical="center"/>
      <protection hidden="1"/>
    </xf>
    <xf numFmtId="0" fontId="139" fillId="30" borderId="0" xfId="0" applyFont="1" applyFill="1"/>
    <xf numFmtId="0" fontId="165" fillId="30" borderId="8" xfId="0" quotePrefix="1" applyNumberFormat="1" applyFont="1" applyFill="1" applyBorder="1" applyAlignment="1">
      <alignment horizontal="center" vertical="center"/>
    </xf>
    <xf numFmtId="0" fontId="204" fillId="30" borderId="0" xfId="0" applyFont="1" applyFill="1"/>
    <xf numFmtId="16" fontId="241" fillId="30" borderId="8" xfId="0" applyNumberFormat="1" applyFont="1" applyFill="1" applyBorder="1" applyAlignment="1">
      <alignment horizontal="center" vertical="center"/>
    </xf>
    <xf numFmtId="166" fontId="241" fillId="0" borderId="53" xfId="0" applyNumberFormat="1" applyFont="1" applyFill="1" applyBorder="1" applyAlignment="1">
      <alignment horizontal="center" vertical="center"/>
    </xf>
    <xf numFmtId="0" fontId="256" fillId="0" borderId="0" xfId="106" applyFont="1" applyFill="1" applyAlignment="1" applyProtection="1">
      <alignment horizontal="left"/>
    </xf>
    <xf numFmtId="0" fontId="212" fillId="0" borderId="8" xfId="323" applyFont="1" applyFill="1" applyBorder="1" applyAlignment="1">
      <alignment horizontal="left" vertical="center"/>
    </xf>
    <xf numFmtId="0" fontId="222" fillId="0" borderId="0" xfId="106" applyFont="1" applyFill="1" applyAlignment="1" applyProtection="1">
      <alignment horizontal="left"/>
    </xf>
    <xf numFmtId="0" fontId="227" fillId="0" borderId="0" xfId="323" applyFont="1" applyFill="1" applyBorder="1" applyAlignment="1"/>
    <xf numFmtId="16" fontId="149" fillId="30" borderId="53" xfId="0" applyNumberFormat="1" applyFont="1" applyFill="1" applyBorder="1" applyAlignment="1">
      <alignment horizontal="center"/>
    </xf>
    <xf numFmtId="16" fontId="149" fillId="30" borderId="60" xfId="0" applyNumberFormat="1" applyFont="1" applyFill="1" applyBorder="1" applyAlignment="1">
      <alignment horizontal="center"/>
    </xf>
    <xf numFmtId="20" fontId="213" fillId="0" borderId="160" xfId="236" quotePrefix="1" applyNumberFormat="1" applyFont="1" applyFill="1" applyBorder="1" applyAlignment="1" applyProtection="1">
      <alignment horizontal="center" vertical="center"/>
      <protection hidden="1"/>
    </xf>
    <xf numFmtId="20" fontId="213" fillId="0" borderId="134" xfId="236" quotePrefix="1" applyNumberFormat="1" applyFont="1" applyFill="1" applyBorder="1" applyAlignment="1" applyProtection="1">
      <alignment horizontal="center" vertical="center"/>
      <protection hidden="1"/>
    </xf>
    <xf numFmtId="20" fontId="213" fillId="0" borderId="161" xfId="236" quotePrefix="1" applyNumberFormat="1" applyFont="1" applyFill="1" applyBorder="1" applyAlignment="1" applyProtection="1">
      <alignment horizontal="center" vertical="center"/>
      <protection hidden="1"/>
    </xf>
    <xf numFmtId="20" fontId="213" fillId="0" borderId="71" xfId="236" quotePrefix="1" applyNumberFormat="1" applyFont="1" applyFill="1" applyBorder="1" applyAlignment="1" applyProtection="1">
      <alignment horizontal="center" vertical="center"/>
      <protection hidden="1"/>
    </xf>
    <xf numFmtId="20" fontId="213" fillId="0" borderId="36" xfId="236" quotePrefix="1" applyNumberFormat="1" applyFont="1" applyFill="1" applyBorder="1" applyAlignment="1" applyProtection="1">
      <alignment horizontal="center" vertical="center"/>
      <protection hidden="1"/>
    </xf>
    <xf numFmtId="20" fontId="213" fillId="0" borderId="36" xfId="236" applyNumberFormat="1" applyFont="1" applyFill="1" applyBorder="1" applyAlignment="1" applyProtection="1">
      <alignment horizontal="center" vertical="center"/>
      <protection hidden="1"/>
    </xf>
    <xf numFmtId="20" fontId="213" fillId="0" borderId="161" xfId="236" applyNumberFormat="1" applyFont="1" applyFill="1" applyBorder="1" applyAlignment="1" applyProtection="1">
      <alignment horizontal="center" vertical="center"/>
      <protection hidden="1"/>
    </xf>
    <xf numFmtId="167" fontId="213" fillId="0" borderId="134" xfId="236" quotePrefix="1" applyNumberFormat="1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center" vertical="center" wrapText="1" shrinkToFit="1"/>
    </xf>
    <xf numFmtId="0" fontId="213" fillId="0" borderId="47" xfId="0" applyFont="1" applyBorder="1" applyAlignment="1">
      <alignment horizontal="center" vertical="center" wrapText="1" shrinkToFit="1"/>
    </xf>
    <xf numFmtId="0" fontId="213" fillId="0" borderId="57" xfId="0" applyFont="1" applyBorder="1" applyAlignment="1">
      <alignment horizontal="center" vertical="center" wrapText="1" shrinkToFit="1"/>
    </xf>
    <xf numFmtId="0" fontId="43" fillId="0" borderId="0" xfId="106" applyFont="1" applyFill="1" applyAlignment="1" applyProtection="1">
      <alignment horizontal="center"/>
    </xf>
    <xf numFmtId="0" fontId="213" fillId="0" borderId="0" xfId="321" applyFont="1" applyFill="1" applyBorder="1" applyAlignment="1">
      <alignment horizontal="center" vertical="center"/>
    </xf>
    <xf numFmtId="0" fontId="162" fillId="0" borderId="0" xfId="32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20" fillId="0" borderId="0" xfId="0" applyFont="1" applyAlignment="1">
      <alignment horizontal="left"/>
    </xf>
    <xf numFmtId="0" fontId="163" fillId="0" borderId="0" xfId="321" applyFont="1" applyFill="1" applyBorder="1" applyAlignment="1">
      <alignment horizontal="left" vertical="center"/>
    </xf>
    <xf numFmtId="0" fontId="213" fillId="30" borderId="115" xfId="321" applyFont="1" applyFill="1" applyBorder="1" applyAlignment="1">
      <alignment horizontal="center" vertical="center"/>
    </xf>
    <xf numFmtId="167" fontId="213" fillId="30" borderId="112" xfId="321" applyNumberFormat="1" applyFont="1" applyFill="1" applyBorder="1" applyAlignment="1">
      <alignment horizontal="center" vertical="center"/>
    </xf>
    <xf numFmtId="167" fontId="213" fillId="30" borderId="140" xfId="321" applyNumberFormat="1" applyFont="1" applyFill="1" applyBorder="1" applyAlignment="1">
      <alignment horizontal="center" vertical="center"/>
    </xf>
    <xf numFmtId="168" fontId="218" fillId="32" borderId="53" xfId="321" applyNumberFormat="1" applyFont="1" applyFill="1" applyBorder="1" applyAlignment="1">
      <alignment horizontal="center" vertical="center"/>
    </xf>
    <xf numFmtId="168" fontId="213" fillId="32" borderId="53" xfId="321" applyNumberFormat="1" applyFont="1" applyFill="1" applyBorder="1" applyAlignment="1">
      <alignment horizontal="center" vertical="center" wrapText="1"/>
    </xf>
    <xf numFmtId="168" fontId="213" fillId="32" borderId="60" xfId="321" applyNumberFormat="1" applyFont="1" applyFill="1" applyBorder="1" applyAlignment="1">
      <alignment horizontal="center" vertical="center" wrapText="1"/>
    </xf>
    <xf numFmtId="0" fontId="218" fillId="0" borderId="0" xfId="0" applyFont="1" applyFill="1" applyAlignment="1">
      <alignment horizontal="center"/>
    </xf>
    <xf numFmtId="0" fontId="213" fillId="0" borderId="0" xfId="0" applyFont="1" applyAlignment="1">
      <alignment horizontal="center"/>
    </xf>
    <xf numFmtId="0" fontId="237" fillId="0" borderId="0" xfId="0" applyFont="1" applyAlignment="1">
      <alignment horizontal="center"/>
    </xf>
    <xf numFmtId="0" fontId="227" fillId="32" borderId="59" xfId="323" applyFont="1" applyFill="1" applyBorder="1" applyAlignment="1">
      <alignment horizontal="center" vertical="center"/>
    </xf>
    <xf numFmtId="0" fontId="213" fillId="0" borderId="47" xfId="0" applyFont="1" applyBorder="1" applyAlignment="1">
      <alignment horizontal="center"/>
    </xf>
    <xf numFmtId="16" fontId="218" fillId="30" borderId="112" xfId="0" applyNumberFormat="1" applyFont="1" applyFill="1" applyBorder="1" applyAlignment="1">
      <alignment horizontal="center" vertical="center"/>
    </xf>
    <xf numFmtId="16" fontId="218" fillId="30" borderId="8" xfId="0" applyNumberFormat="1" applyFont="1" applyFill="1" applyBorder="1" applyAlignment="1">
      <alignment horizontal="center" vertical="center"/>
    </xf>
    <xf numFmtId="16" fontId="218" fillId="30" borderId="54" xfId="0" applyNumberFormat="1" applyFont="1" applyFill="1" applyBorder="1" applyAlignment="1">
      <alignment horizontal="center" vertical="center"/>
    </xf>
    <xf numFmtId="166" fontId="218" fillId="32" borderId="8" xfId="0" applyNumberFormat="1" applyFont="1" applyFill="1" applyBorder="1" applyAlignment="1">
      <alignment horizontal="center" vertical="center"/>
    </xf>
    <xf numFmtId="166" fontId="218" fillId="32" borderId="43" xfId="0" applyNumberFormat="1" applyFont="1" applyFill="1" applyBorder="1" applyAlignment="1">
      <alignment horizontal="center" vertical="center"/>
    </xf>
    <xf numFmtId="166" fontId="212" fillId="30" borderId="205" xfId="323" applyNumberFormat="1" applyFont="1" applyFill="1" applyBorder="1" applyAlignment="1">
      <alignment horizontal="center" vertical="center"/>
    </xf>
    <xf numFmtId="0" fontId="257" fillId="32" borderId="59" xfId="219" applyFont="1" applyFill="1" applyBorder="1" applyAlignment="1">
      <alignment horizontal="center" vertical="center"/>
    </xf>
    <xf numFmtId="0" fontId="257" fillId="32" borderId="53" xfId="219" applyFont="1" applyFill="1" applyBorder="1" applyAlignment="1">
      <alignment horizontal="center" vertical="center" wrapText="1"/>
    </xf>
    <xf numFmtId="0" fontId="213" fillId="27" borderId="23" xfId="0" applyFont="1" applyFill="1" applyBorder="1" applyAlignment="1">
      <alignment horizontal="center"/>
    </xf>
    <xf numFmtId="169" fontId="213" fillId="27" borderId="24" xfId="0" applyNumberFormat="1" applyFont="1" applyFill="1" applyBorder="1" applyAlignment="1">
      <alignment horizontal="center" vertical="center"/>
    </xf>
    <xf numFmtId="0" fontId="213" fillId="27" borderId="24" xfId="0" applyFont="1" applyFill="1" applyBorder="1" applyAlignment="1">
      <alignment horizontal="center" vertical="center"/>
    </xf>
    <xf numFmtId="0" fontId="213" fillId="27" borderId="24" xfId="0" applyFont="1" applyFill="1" applyBorder="1" applyAlignment="1">
      <alignment horizontal="center" wrapText="1"/>
    </xf>
    <xf numFmtId="169" fontId="213" fillId="27" borderId="24" xfId="0" applyNumberFormat="1" applyFont="1" applyFill="1" applyBorder="1" applyAlignment="1">
      <alignment horizontal="center"/>
    </xf>
    <xf numFmtId="169" fontId="213" fillId="27" borderId="25" xfId="0" applyNumberFormat="1" applyFont="1" applyFill="1" applyBorder="1" applyAlignment="1">
      <alignment horizontal="center"/>
    </xf>
    <xf numFmtId="0" fontId="213" fillId="27" borderId="64" xfId="0" applyFont="1" applyFill="1" applyBorder="1" applyAlignment="1">
      <alignment horizontal="center"/>
    </xf>
    <xf numFmtId="169" fontId="213" fillId="27" borderId="30" xfId="0" applyNumberFormat="1" applyFont="1" applyFill="1" applyBorder="1" applyAlignment="1">
      <alignment vertical="center"/>
    </xf>
    <xf numFmtId="0" fontId="213" fillId="27" borderId="30" xfId="0" applyFont="1" applyFill="1" applyBorder="1" applyAlignment="1">
      <alignment horizontal="center" vertical="center"/>
    </xf>
    <xf numFmtId="0" fontId="213" fillId="27" borderId="30" xfId="0" applyFont="1" applyFill="1" applyBorder="1" applyAlignment="1">
      <alignment horizontal="center"/>
    </xf>
    <xf numFmtId="169" fontId="213" fillId="27" borderId="30" xfId="0" applyNumberFormat="1" applyFont="1" applyFill="1" applyBorder="1" applyAlignment="1">
      <alignment horizontal="center" vertical="center"/>
    </xf>
    <xf numFmtId="169" fontId="213" fillId="27" borderId="30" xfId="0" applyNumberFormat="1" applyFont="1" applyFill="1" applyBorder="1" applyAlignment="1">
      <alignment horizontal="center"/>
    </xf>
    <xf numFmtId="169" fontId="213" fillId="27" borderId="31" xfId="0" applyNumberFormat="1" applyFont="1" applyFill="1" applyBorder="1" applyAlignment="1">
      <alignment horizontal="center"/>
    </xf>
    <xf numFmtId="16" fontId="213" fillId="30" borderId="119" xfId="0" applyNumberFormat="1" applyFont="1" applyFill="1" applyBorder="1" applyAlignment="1">
      <alignment horizontal="center"/>
    </xf>
    <xf numFmtId="16" fontId="213" fillId="30" borderId="59" xfId="0" applyNumberFormat="1" applyFont="1" applyFill="1" applyBorder="1" applyAlignment="1">
      <alignment horizontal="center"/>
    </xf>
    <xf numFmtId="16" fontId="213" fillId="30" borderId="120" xfId="0" applyNumberFormat="1" applyFont="1" applyFill="1" applyBorder="1" applyAlignment="1">
      <alignment horizontal="center"/>
    </xf>
    <xf numFmtId="16" fontId="213" fillId="30" borderId="122" xfId="0" applyNumberFormat="1" applyFont="1" applyFill="1" applyBorder="1" applyAlignment="1">
      <alignment horizontal="center"/>
    </xf>
    <xf numFmtId="16" fontId="213" fillId="30" borderId="8" xfId="0" applyNumberFormat="1" applyFont="1" applyFill="1" applyBorder="1" applyAlignment="1">
      <alignment horizontal="center"/>
    </xf>
    <xf numFmtId="16" fontId="213" fillId="30" borderId="123" xfId="0" applyNumberFormat="1" applyFont="1" applyFill="1" applyBorder="1" applyAlignment="1">
      <alignment horizontal="center"/>
    </xf>
    <xf numFmtId="16" fontId="213" fillId="30" borderId="125" xfId="0" applyNumberFormat="1" applyFont="1" applyFill="1" applyBorder="1" applyAlignment="1">
      <alignment horizontal="center"/>
    </xf>
    <xf numFmtId="16" fontId="213" fillId="30" borderId="54" xfId="0" applyNumberFormat="1" applyFont="1" applyFill="1" applyBorder="1" applyAlignment="1">
      <alignment horizontal="center"/>
    </xf>
    <xf numFmtId="16" fontId="213" fillId="30" borderId="126" xfId="0" applyNumberFormat="1" applyFont="1" applyFill="1" applyBorder="1" applyAlignment="1">
      <alignment horizontal="center"/>
    </xf>
    <xf numFmtId="16" fontId="213" fillId="30" borderId="128" xfId="0" applyNumberFormat="1" applyFont="1" applyFill="1" applyBorder="1" applyAlignment="1">
      <alignment horizontal="center"/>
    </xf>
    <xf numFmtId="16" fontId="213" fillId="30" borderId="53" xfId="0" applyNumberFormat="1" applyFont="1" applyFill="1" applyBorder="1" applyAlignment="1">
      <alignment horizontal="center"/>
    </xf>
    <xf numFmtId="16" fontId="213" fillId="30" borderId="129" xfId="0" applyNumberFormat="1" applyFont="1" applyFill="1" applyBorder="1" applyAlignment="1">
      <alignment horizontal="center"/>
    </xf>
    <xf numFmtId="16" fontId="213" fillId="30" borderId="113" xfId="0" applyNumberFormat="1" applyFont="1" applyFill="1" applyBorder="1" applyAlignment="1">
      <alignment horizontal="center"/>
    </xf>
    <xf numFmtId="16" fontId="213" fillId="30" borderId="112" xfId="0" applyNumberFormat="1" applyFont="1" applyFill="1" applyBorder="1" applyAlignment="1">
      <alignment horizontal="center"/>
    </xf>
    <xf numFmtId="16" fontId="213" fillId="30" borderId="140" xfId="0" applyNumberFormat="1" applyFont="1" applyFill="1" applyBorder="1" applyAlignment="1">
      <alignment horizontal="center"/>
    </xf>
    <xf numFmtId="16" fontId="213" fillId="30" borderId="43" xfId="0" applyNumberFormat="1" applyFont="1" applyFill="1" applyBorder="1" applyAlignment="1">
      <alignment horizontal="center"/>
    </xf>
    <xf numFmtId="16" fontId="213" fillId="30" borderId="60" xfId="0" applyNumberFormat="1" applyFont="1" applyFill="1" applyBorder="1" applyAlignment="1">
      <alignment horizontal="center"/>
    </xf>
    <xf numFmtId="0" fontId="227" fillId="0" borderId="0" xfId="0" applyFont="1" applyFill="1"/>
    <xf numFmtId="16" fontId="213" fillId="30" borderId="130" xfId="0" applyNumberFormat="1" applyFont="1" applyFill="1" applyBorder="1" applyAlignment="1">
      <alignment horizontal="center"/>
    </xf>
    <xf numFmtId="0" fontId="138" fillId="27" borderId="59" xfId="238" applyFont="1" applyFill="1" applyBorder="1" applyAlignment="1" applyProtection="1">
      <alignment horizontal="center" vertical="center" wrapText="1"/>
      <protection hidden="1"/>
    </xf>
    <xf numFmtId="166" fontId="138" fillId="30" borderId="47" xfId="0" applyNumberFormat="1" applyFont="1" applyFill="1" applyBorder="1" applyAlignment="1" applyProtection="1">
      <alignment horizontal="left" vertical="center"/>
      <protection hidden="1"/>
    </xf>
    <xf numFmtId="166" fontId="138" fillId="0" borderId="43" xfId="0" applyNumberFormat="1" applyFont="1" applyFill="1" applyBorder="1" applyAlignment="1" applyProtection="1">
      <alignment horizontal="center" vertical="center"/>
      <protection hidden="1"/>
    </xf>
    <xf numFmtId="166" fontId="138" fillId="0" borderId="47" xfId="0" applyNumberFormat="1" applyFont="1" applyFill="1" applyBorder="1" applyAlignment="1" applyProtection="1">
      <alignment horizontal="left" vertical="center"/>
      <protection hidden="1"/>
    </xf>
    <xf numFmtId="167" fontId="218" fillId="30" borderId="53" xfId="321" applyNumberFormat="1" applyFont="1" applyFill="1" applyBorder="1" applyAlignment="1">
      <alignment horizontal="center" vertical="center"/>
    </xf>
    <xf numFmtId="0" fontId="213" fillId="0" borderId="112" xfId="0" applyFont="1" applyBorder="1" applyAlignment="1">
      <alignment horizontal="center"/>
    </xf>
    <xf numFmtId="166" fontId="213" fillId="30" borderId="43" xfId="0" applyNumberFormat="1" applyFont="1" applyFill="1" applyBorder="1" applyAlignment="1">
      <alignment horizontal="center"/>
    </xf>
    <xf numFmtId="0" fontId="213" fillId="30" borderId="57" xfId="0" applyFont="1" applyFill="1" applyBorder="1" applyAlignment="1">
      <alignment horizontal="left" vertical="center"/>
    </xf>
    <xf numFmtId="203" fontId="213" fillId="30" borderId="53" xfId="0" quotePrefix="1" applyNumberFormat="1" applyFont="1" applyFill="1" applyBorder="1" applyAlignment="1">
      <alignment horizontal="center" vertical="center"/>
    </xf>
    <xf numFmtId="166" fontId="218" fillId="30" borderId="53" xfId="0" quotePrefix="1" applyNumberFormat="1" applyFont="1" applyFill="1" applyBorder="1" applyAlignment="1">
      <alignment horizontal="center" vertical="center"/>
    </xf>
    <xf numFmtId="166" fontId="213" fillId="30" borderId="53" xfId="0" applyNumberFormat="1" applyFont="1" applyFill="1" applyBorder="1" applyAlignment="1">
      <alignment horizontal="center"/>
    </xf>
    <xf numFmtId="166" fontId="213" fillId="30" borderId="60" xfId="0" applyNumberFormat="1" applyFont="1" applyFill="1" applyBorder="1" applyAlignment="1">
      <alignment horizontal="center"/>
    </xf>
    <xf numFmtId="0" fontId="258" fillId="0" borderId="0" xfId="0" applyFont="1"/>
    <xf numFmtId="206" fontId="214" fillId="0" borderId="8" xfId="0" applyNumberFormat="1" applyFont="1" applyFill="1" applyBorder="1" applyAlignment="1">
      <alignment horizontal="center"/>
    </xf>
    <xf numFmtId="206" fontId="259" fillId="0" borderId="8" xfId="0" applyNumberFormat="1" applyFont="1" applyFill="1" applyBorder="1" applyAlignment="1">
      <alignment horizontal="center"/>
    </xf>
    <xf numFmtId="206" fontId="213" fillId="0" borderId="8" xfId="0" applyNumberFormat="1" applyFont="1" applyFill="1" applyBorder="1" applyAlignment="1">
      <alignment horizontal="center"/>
    </xf>
    <xf numFmtId="0" fontId="213" fillId="30" borderId="128" xfId="321" applyFont="1" applyFill="1" applyBorder="1" applyAlignment="1">
      <alignment horizontal="center" vertical="center"/>
    </xf>
    <xf numFmtId="206" fontId="259" fillId="0" borderId="53" xfId="0" applyNumberFormat="1" applyFont="1" applyFill="1" applyBorder="1" applyAlignment="1">
      <alignment horizontal="center"/>
    </xf>
    <xf numFmtId="206" fontId="213" fillId="28" borderId="8" xfId="0" applyNumberFormat="1" applyFont="1" applyFill="1" applyBorder="1" applyAlignment="1">
      <alignment horizontal="center"/>
    </xf>
    <xf numFmtId="206" fontId="213" fillId="30" borderId="8" xfId="0" applyNumberFormat="1" applyFont="1" applyFill="1" applyBorder="1" applyAlignment="1">
      <alignment horizontal="center"/>
    </xf>
    <xf numFmtId="206" fontId="213" fillId="0" borderId="43" xfId="0" applyNumberFormat="1" applyFont="1" applyFill="1" applyBorder="1" applyAlignment="1">
      <alignment horizontal="center"/>
    </xf>
    <xf numFmtId="206" fontId="214" fillId="28" borderId="8" xfId="0" applyNumberFormat="1" applyFont="1" applyFill="1" applyBorder="1" applyAlignment="1">
      <alignment horizontal="center"/>
    </xf>
    <xf numFmtId="206" fontId="213" fillId="0" borderId="53" xfId="0" applyNumberFormat="1" applyFont="1" applyFill="1" applyBorder="1" applyAlignment="1">
      <alignment horizontal="center"/>
    </xf>
    <xf numFmtId="206" fontId="213" fillId="28" borderId="53" xfId="0" applyNumberFormat="1" applyFont="1" applyFill="1" applyBorder="1" applyAlignment="1">
      <alignment horizontal="center"/>
    </xf>
    <xf numFmtId="206" fontId="213" fillId="0" borderId="60" xfId="0" applyNumberFormat="1" applyFont="1" applyFill="1" applyBorder="1" applyAlignment="1">
      <alignment horizontal="center"/>
    </xf>
    <xf numFmtId="168" fontId="218" fillId="32" borderId="59" xfId="321" applyNumberFormat="1" applyFont="1" applyFill="1" applyBorder="1" applyAlignment="1">
      <alignment horizontal="center" vertical="center"/>
    </xf>
    <xf numFmtId="206" fontId="259" fillId="0" borderId="112" xfId="0" applyNumberFormat="1" applyFont="1" applyFill="1" applyBorder="1" applyAlignment="1">
      <alignment horizontal="center"/>
    </xf>
    <xf numFmtId="168" fontId="218" fillId="32" borderId="53" xfId="321" applyNumberFormat="1" applyFont="1" applyFill="1" applyBorder="1" applyAlignment="1">
      <alignment horizontal="center" vertical="center" wrapText="1"/>
    </xf>
    <xf numFmtId="168" fontId="218" fillId="32" borderId="60" xfId="321" applyNumberFormat="1" applyFont="1" applyFill="1" applyBorder="1" applyAlignment="1">
      <alignment horizontal="center" vertical="center" wrapText="1"/>
    </xf>
    <xf numFmtId="206" fontId="214" fillId="0" borderId="47" xfId="0" applyNumberFormat="1" applyFont="1" applyFill="1" applyBorder="1" applyAlignment="1">
      <alignment horizontal="center"/>
    </xf>
    <xf numFmtId="206" fontId="259" fillId="0" borderId="143" xfId="0" applyNumberFormat="1" applyFont="1" applyFill="1" applyBorder="1" applyAlignment="1">
      <alignment horizontal="center"/>
    </xf>
    <xf numFmtId="206" fontId="213" fillId="0" borderId="112" xfId="0" applyNumberFormat="1" applyFont="1" applyFill="1" applyBorder="1" applyAlignment="1">
      <alignment horizontal="center"/>
    </xf>
    <xf numFmtId="0" fontId="215" fillId="33" borderId="53" xfId="0" applyFont="1" applyFill="1" applyBorder="1" applyAlignment="1">
      <alignment horizontal="center" vertical="center"/>
    </xf>
    <xf numFmtId="0" fontId="215" fillId="33" borderId="59" xfId="0" applyFont="1" applyFill="1" applyBorder="1" applyAlignment="1">
      <alignment horizontal="center" vertical="center"/>
    </xf>
    <xf numFmtId="0" fontId="215" fillId="33" borderId="59" xfId="0" applyFont="1" applyFill="1" applyBorder="1" applyAlignment="1">
      <alignment horizontal="center" vertical="center" wrapText="1"/>
    </xf>
    <xf numFmtId="206" fontId="214" fillId="30" borderId="59" xfId="0" applyNumberFormat="1" applyFont="1" applyFill="1" applyBorder="1" applyAlignment="1">
      <alignment horizontal="center"/>
    </xf>
    <xf numFmtId="206" fontId="213" fillId="30" borderId="59" xfId="0" applyNumberFormat="1" applyFont="1" applyFill="1" applyBorder="1" applyAlignment="1">
      <alignment horizontal="center"/>
    </xf>
    <xf numFmtId="0" fontId="213" fillId="30" borderId="112" xfId="0" applyFont="1" applyFill="1" applyBorder="1" applyAlignment="1">
      <alignment horizontal="center" vertical="center"/>
    </xf>
    <xf numFmtId="16" fontId="213" fillId="30" borderId="112" xfId="322" quotePrefix="1" applyNumberFormat="1" applyFont="1" applyFill="1" applyBorder="1" applyAlignment="1">
      <alignment horizontal="center" vertical="center"/>
    </xf>
    <xf numFmtId="0" fontId="213" fillId="30" borderId="47" xfId="0" applyFont="1" applyFill="1" applyBorder="1" applyAlignment="1">
      <alignment horizontal="left" vertical="center"/>
    </xf>
    <xf numFmtId="16" fontId="230" fillId="30" borderId="8" xfId="0" applyNumberFormat="1" applyFont="1" applyFill="1" applyBorder="1" applyAlignment="1">
      <alignment horizontal="center" vertical="center"/>
    </xf>
    <xf numFmtId="16" fontId="213" fillId="30" borderId="8" xfId="322" quotePrefix="1" applyNumberFormat="1" applyFont="1" applyFill="1" applyBorder="1" applyAlignment="1">
      <alignment horizontal="center" vertical="center"/>
    </xf>
    <xf numFmtId="0" fontId="213" fillId="30" borderId="53" xfId="0" applyFont="1" applyFill="1" applyBorder="1" applyAlignment="1">
      <alignment horizontal="left" vertical="center"/>
    </xf>
    <xf numFmtId="16" fontId="230" fillId="30" borderId="53" xfId="0" applyNumberFormat="1" applyFont="1" applyFill="1" applyBorder="1" applyAlignment="1">
      <alignment horizontal="center" vertical="center"/>
    </xf>
    <xf numFmtId="16" fontId="213" fillId="30" borderId="53" xfId="322" quotePrefix="1" applyNumberFormat="1" applyFont="1" applyFill="1" applyBorder="1" applyAlignment="1">
      <alignment horizontal="center" vertical="center"/>
    </xf>
    <xf numFmtId="0" fontId="213" fillId="30" borderId="115" xfId="0" applyFont="1" applyFill="1" applyBorder="1" applyAlignment="1">
      <alignment horizontal="center" vertical="center"/>
    </xf>
    <xf numFmtId="16" fontId="213" fillId="30" borderId="140" xfId="322" quotePrefix="1" applyNumberFormat="1" applyFont="1" applyFill="1" applyBorder="1" applyAlignment="1">
      <alignment horizontal="center" vertical="center"/>
    </xf>
    <xf numFmtId="16" fontId="213" fillId="30" borderId="43" xfId="322" quotePrefix="1" applyNumberFormat="1" applyFont="1" applyFill="1" applyBorder="1" applyAlignment="1">
      <alignment horizontal="center" vertical="center"/>
    </xf>
    <xf numFmtId="0" fontId="213" fillId="30" borderId="57" xfId="0" applyFont="1" applyFill="1" applyBorder="1" applyAlignment="1">
      <alignment horizontal="center" vertical="center"/>
    </xf>
    <xf numFmtId="0" fontId="213" fillId="30" borderId="53" xfId="0" applyFont="1" applyFill="1" applyBorder="1" applyAlignment="1">
      <alignment horizontal="center" vertical="center"/>
    </xf>
    <xf numFmtId="16" fontId="213" fillId="30" borderId="60" xfId="322" quotePrefix="1" applyNumberFormat="1" applyFont="1" applyFill="1" applyBorder="1" applyAlignment="1">
      <alignment horizontal="center" vertical="center"/>
    </xf>
    <xf numFmtId="16" fontId="138" fillId="32" borderId="59" xfId="0" applyNumberFormat="1" applyFont="1" applyFill="1" applyBorder="1" applyAlignment="1">
      <alignment horizontal="center" vertical="center" wrapText="1"/>
    </xf>
    <xf numFmtId="16" fontId="138" fillId="32" borderId="130" xfId="0" applyNumberFormat="1" applyFont="1" applyFill="1" applyBorder="1" applyAlignment="1">
      <alignment horizontal="center" vertical="center" wrapText="1"/>
    </xf>
    <xf numFmtId="16" fontId="138" fillId="32" borderId="43" xfId="0" applyNumberFormat="1" applyFont="1" applyFill="1" applyBorder="1" applyAlignment="1">
      <alignment horizontal="center" vertical="center" wrapText="1"/>
    </xf>
    <xf numFmtId="0" fontId="261" fillId="0" borderId="47" xfId="0" applyFont="1" applyFill="1" applyBorder="1" applyAlignment="1"/>
    <xf numFmtId="0" fontId="261" fillId="0" borderId="8" xfId="0" applyFont="1" applyFill="1" applyBorder="1" applyAlignment="1">
      <alignment horizontal="center"/>
    </xf>
    <xf numFmtId="16" fontId="138" fillId="30" borderId="8" xfId="0" applyNumberFormat="1" applyFont="1" applyFill="1" applyBorder="1" applyAlignment="1">
      <alignment horizontal="center"/>
    </xf>
    <xf numFmtId="16" fontId="138" fillId="30" borderId="43" xfId="0" applyNumberFormat="1" applyFont="1" applyFill="1" applyBorder="1" applyAlignment="1">
      <alignment horizontal="center"/>
    </xf>
    <xf numFmtId="0" fontId="261" fillId="30" borderId="47" xfId="0" applyFont="1" applyFill="1" applyBorder="1" applyAlignment="1"/>
    <xf numFmtId="16" fontId="261" fillId="30" borderId="43" xfId="0" applyNumberFormat="1" applyFont="1" applyFill="1" applyBorder="1" applyAlignment="1">
      <alignment horizontal="center"/>
    </xf>
    <xf numFmtId="0" fontId="138" fillId="0" borderId="47" xfId="0" quotePrefix="1" applyFont="1" applyFill="1" applyBorder="1" applyAlignment="1"/>
    <xf numFmtId="173" fontId="218" fillId="32" borderId="60" xfId="0" applyNumberFormat="1" applyFont="1" applyFill="1" applyBorder="1" applyAlignment="1">
      <alignment horizontal="center" vertical="center"/>
    </xf>
    <xf numFmtId="166" fontId="218" fillId="36" borderId="112" xfId="0" applyNumberFormat="1" applyFont="1" applyFill="1" applyBorder="1" applyAlignment="1">
      <alignment horizontal="center" vertical="center"/>
    </xf>
    <xf numFmtId="202" fontId="213" fillId="30" borderId="112" xfId="0" applyNumberFormat="1" applyFont="1" applyFill="1" applyBorder="1" applyAlignment="1">
      <alignment horizontal="center" vertical="center"/>
    </xf>
    <xf numFmtId="166" fontId="218" fillId="32" borderId="53" xfId="0" applyNumberFormat="1" applyFont="1" applyFill="1" applyBorder="1" applyAlignment="1">
      <alignment horizontal="center" vertical="center"/>
    </xf>
    <xf numFmtId="166" fontId="218" fillId="32" borderId="60" xfId="0" applyNumberFormat="1" applyFont="1" applyFill="1" applyBorder="1" applyAlignment="1">
      <alignment horizontal="center" vertical="center"/>
    </xf>
    <xf numFmtId="16" fontId="218" fillId="32" borderId="59" xfId="0" applyNumberFormat="1" applyFont="1" applyFill="1" applyBorder="1" applyAlignment="1">
      <alignment horizontal="center" vertical="center" wrapText="1"/>
    </xf>
    <xf numFmtId="16" fontId="218" fillId="32" borderId="53" xfId="0" applyNumberFormat="1" applyFont="1" applyFill="1" applyBorder="1" applyAlignment="1">
      <alignment horizontal="center" vertical="center" wrapText="1"/>
    </xf>
    <xf numFmtId="16" fontId="218" fillId="32" borderId="60" xfId="0" applyNumberFormat="1" applyFont="1" applyFill="1" applyBorder="1" applyAlignment="1">
      <alignment horizontal="center" vertical="center" wrapText="1"/>
    </xf>
    <xf numFmtId="16" fontId="154" fillId="32" borderId="59" xfId="0" applyNumberFormat="1" applyFont="1" applyFill="1" applyBorder="1" applyAlignment="1">
      <alignment horizontal="center" vertical="center" wrapText="1"/>
    </xf>
    <xf numFmtId="16" fontId="154" fillId="32" borderId="130" xfId="0" applyNumberFormat="1" applyFont="1" applyFill="1" applyBorder="1" applyAlignment="1">
      <alignment horizontal="center" vertical="center" wrapText="1"/>
    </xf>
    <xf numFmtId="16" fontId="154" fillId="32" borderId="53" xfId="0" applyNumberFormat="1" applyFont="1" applyFill="1" applyBorder="1" applyAlignment="1">
      <alignment horizontal="center" vertical="center" wrapText="1"/>
    </xf>
    <xf numFmtId="16" fontId="154" fillId="32" borderId="60" xfId="0" applyNumberFormat="1" applyFont="1" applyFill="1" applyBorder="1" applyAlignment="1">
      <alignment horizontal="center" vertical="center" wrapText="1"/>
    </xf>
    <xf numFmtId="0" fontId="212" fillId="0" borderId="112" xfId="323" applyFont="1" applyFill="1" applyBorder="1" applyAlignment="1">
      <alignment horizontal="left" vertical="center"/>
    </xf>
    <xf numFmtId="0" fontId="212" fillId="0" borderId="113" xfId="323" applyFont="1" applyFill="1" applyBorder="1" applyAlignment="1">
      <alignment horizontal="center" vertical="center"/>
    </xf>
    <xf numFmtId="0" fontId="227" fillId="32" borderId="53" xfId="323" applyFont="1" applyFill="1" applyBorder="1" applyAlignment="1">
      <alignment horizontal="center" vertical="center"/>
    </xf>
    <xf numFmtId="208" fontId="227" fillId="32" borderId="53" xfId="323" applyNumberFormat="1" applyFont="1" applyFill="1" applyBorder="1" applyAlignment="1">
      <alignment horizontal="center" vertical="center" wrapText="1"/>
    </xf>
    <xf numFmtId="208" fontId="227" fillId="32" borderId="53" xfId="323" applyNumberFormat="1" applyFont="1" applyFill="1" applyBorder="1" applyAlignment="1">
      <alignment horizontal="center" vertical="center"/>
    </xf>
    <xf numFmtId="208" fontId="227" fillId="32" borderId="60" xfId="323" applyNumberFormat="1" applyFont="1" applyFill="1" applyBorder="1" applyAlignment="1">
      <alignment horizontal="center" vertical="center" wrapText="1"/>
    </xf>
    <xf numFmtId="0" fontId="212" fillId="0" borderId="112" xfId="323" quotePrefix="1" applyNumberFormat="1" applyFont="1" applyFill="1" applyBorder="1" applyAlignment="1">
      <alignment horizontal="center" vertical="center"/>
    </xf>
    <xf numFmtId="166" fontId="212" fillId="0" borderId="112" xfId="323" applyNumberFormat="1" applyFont="1" applyFill="1" applyBorder="1" applyAlignment="1">
      <alignment horizontal="center" vertical="center"/>
    </xf>
    <xf numFmtId="166" fontId="212" fillId="0" borderId="140" xfId="323" applyNumberFormat="1" applyFont="1" applyFill="1" applyBorder="1" applyAlignment="1">
      <alignment horizontal="center" vertical="center"/>
    </xf>
    <xf numFmtId="0" fontId="218" fillId="32" borderId="54" xfId="0" applyFont="1" applyFill="1" applyBorder="1" applyAlignment="1">
      <alignment horizontal="center" vertical="center"/>
    </xf>
    <xf numFmtId="0" fontId="218" fillId="32" borderId="62" xfId="0" applyFont="1" applyFill="1" applyBorder="1" applyAlignment="1">
      <alignment horizontal="center" vertical="center"/>
    </xf>
    <xf numFmtId="167" fontId="213" fillId="30" borderId="8" xfId="0" applyNumberFormat="1" applyFont="1" applyFill="1" applyBorder="1" applyAlignment="1">
      <alignment horizontal="center"/>
    </xf>
    <xf numFmtId="206" fontId="213" fillId="30" borderId="110" xfId="0" applyNumberFormat="1" applyFont="1" applyFill="1" applyBorder="1" applyAlignment="1">
      <alignment horizontal="center"/>
    </xf>
    <xf numFmtId="206" fontId="214" fillId="0" borderId="59" xfId="0" applyNumberFormat="1" applyFont="1" applyFill="1" applyBorder="1" applyAlignment="1">
      <alignment horizontal="center"/>
    </xf>
    <xf numFmtId="167" fontId="213" fillId="30" borderId="59" xfId="0" applyNumberFormat="1" applyFont="1" applyFill="1" applyBorder="1" applyAlignment="1">
      <alignment horizontal="center"/>
    </xf>
    <xf numFmtId="206" fontId="213" fillId="30" borderId="130" xfId="0" applyNumberFormat="1" applyFont="1" applyFill="1" applyBorder="1" applyAlignment="1">
      <alignment horizontal="center"/>
    </xf>
    <xf numFmtId="206" fontId="213" fillId="30" borderId="47" xfId="0" applyNumberFormat="1" applyFont="1" applyFill="1" applyBorder="1" applyAlignment="1">
      <alignment horizontal="center"/>
    </xf>
    <xf numFmtId="206" fontId="213" fillId="30" borderId="43" xfId="0" applyNumberFormat="1" applyFont="1" applyFill="1" applyBorder="1" applyAlignment="1">
      <alignment horizontal="center"/>
    </xf>
    <xf numFmtId="206" fontId="213" fillId="30" borderId="57" xfId="0" applyNumberFormat="1" applyFont="1" applyFill="1" applyBorder="1" applyAlignment="1">
      <alignment horizontal="center"/>
    </xf>
    <xf numFmtId="167" fontId="213" fillId="30" borderId="53" xfId="0" applyNumberFormat="1" applyFont="1" applyFill="1" applyBorder="1" applyAlignment="1">
      <alignment horizontal="center"/>
    </xf>
    <xf numFmtId="206" fontId="214" fillId="28" borderId="59" xfId="0" applyNumberFormat="1" applyFont="1" applyFill="1" applyBorder="1" applyAlignment="1">
      <alignment horizontal="center"/>
    </xf>
    <xf numFmtId="206" fontId="214" fillId="28" borderId="130" xfId="0" applyNumberFormat="1" applyFont="1" applyFill="1" applyBorder="1" applyAlignment="1">
      <alignment horizontal="center"/>
    </xf>
    <xf numFmtId="206" fontId="214" fillId="28" borderId="43" xfId="0" applyNumberFormat="1" applyFont="1" applyFill="1" applyBorder="1" applyAlignment="1">
      <alignment horizontal="center"/>
    </xf>
    <xf numFmtId="0" fontId="218" fillId="32" borderId="54" xfId="0" applyFont="1" applyFill="1" applyBorder="1" applyAlignment="1">
      <alignment horizontal="center" vertical="center" wrapText="1"/>
    </xf>
    <xf numFmtId="0" fontId="218" fillId="32" borderId="62" xfId="0" applyFont="1" applyFill="1" applyBorder="1" applyAlignment="1">
      <alignment horizontal="center" vertical="center" wrapText="1"/>
    </xf>
    <xf numFmtId="206" fontId="214" fillId="30" borderId="130" xfId="0" applyNumberFormat="1" applyFont="1" applyFill="1" applyBorder="1" applyAlignment="1">
      <alignment horizontal="center"/>
    </xf>
    <xf numFmtId="206" fontId="214" fillId="30" borderId="43" xfId="0" applyNumberFormat="1" applyFont="1" applyFill="1" applyBorder="1" applyAlignment="1">
      <alignment horizontal="center"/>
    </xf>
    <xf numFmtId="0" fontId="195" fillId="0" borderId="169" xfId="0" applyFont="1" applyBorder="1"/>
    <xf numFmtId="166" fontId="138" fillId="0" borderId="141" xfId="0" applyNumberFormat="1" applyFont="1" applyFill="1" applyBorder="1" applyAlignment="1" applyProtection="1">
      <alignment horizontal="left" vertical="center"/>
      <protection hidden="1"/>
    </xf>
    <xf numFmtId="171" fontId="138" fillId="0" borderId="117" xfId="0" applyNumberFormat="1" applyFont="1" applyFill="1" applyBorder="1" applyAlignment="1" applyProtection="1">
      <alignment horizontal="center" vertical="center"/>
      <protection hidden="1"/>
    </xf>
    <xf numFmtId="166" fontId="138" fillId="0" borderId="117" xfId="0" applyNumberFormat="1" applyFont="1" applyFill="1" applyBorder="1" applyAlignment="1" applyProtection="1">
      <alignment horizontal="center" vertical="center"/>
      <protection hidden="1"/>
    </xf>
    <xf numFmtId="166" fontId="138" fillId="0" borderId="158" xfId="0" applyNumberFormat="1" applyFont="1" applyFill="1" applyBorder="1" applyAlignment="1" applyProtection="1">
      <alignment horizontal="center" vertical="center"/>
      <protection hidden="1"/>
    </xf>
    <xf numFmtId="16" fontId="213" fillId="30" borderId="205" xfId="0" applyNumberFormat="1" applyFont="1" applyFill="1" applyBorder="1" applyAlignment="1">
      <alignment horizontal="center"/>
    </xf>
    <xf numFmtId="0" fontId="213" fillId="30" borderId="59" xfId="0" applyFont="1" applyFill="1" applyBorder="1" applyAlignment="1">
      <alignment horizontal="left" vertical="center"/>
    </xf>
    <xf numFmtId="172" fontId="213" fillId="30" borderId="59" xfId="0" applyNumberFormat="1" applyFont="1" applyFill="1" applyBorder="1" applyAlignment="1">
      <alignment horizontal="center" vertical="center"/>
    </xf>
    <xf numFmtId="16" fontId="213" fillId="30" borderId="59" xfId="0" applyNumberFormat="1" applyFont="1" applyFill="1" applyBorder="1" applyAlignment="1">
      <alignment horizontal="center" vertical="center"/>
    </xf>
    <xf numFmtId="0" fontId="213" fillId="30" borderId="205" xfId="0" applyFont="1" applyFill="1" applyBorder="1" applyAlignment="1">
      <alignment horizontal="left" vertical="center"/>
    </xf>
    <xf numFmtId="172" fontId="213" fillId="30" borderId="205" xfId="0" applyNumberFormat="1" applyFont="1" applyFill="1" applyBorder="1" applyAlignment="1">
      <alignment horizontal="center" vertical="center"/>
    </xf>
    <xf numFmtId="16" fontId="213" fillId="30" borderId="205" xfId="0" quotePrefix="1" applyNumberFormat="1" applyFont="1" applyFill="1" applyBorder="1" applyAlignment="1">
      <alignment horizontal="center" vertical="center"/>
    </xf>
    <xf numFmtId="172" fontId="213" fillId="30" borderId="53" xfId="0" applyNumberFormat="1" applyFont="1" applyFill="1" applyBorder="1" applyAlignment="1">
      <alignment horizontal="center" vertical="center"/>
    </xf>
    <xf numFmtId="16" fontId="213" fillId="30" borderId="53" xfId="0" quotePrefix="1" applyNumberFormat="1" applyFont="1" applyFill="1" applyBorder="1" applyAlignment="1">
      <alignment horizontal="center" vertical="center"/>
    </xf>
    <xf numFmtId="16" fontId="213" fillId="30" borderId="205" xfId="0" applyNumberFormat="1" applyFont="1" applyFill="1" applyBorder="1" applyAlignment="1">
      <alignment horizontal="center" vertical="center"/>
    </xf>
    <xf numFmtId="172" fontId="213" fillId="30" borderId="59" xfId="0" applyNumberFormat="1" applyFont="1" applyFill="1" applyBorder="1" applyAlignment="1">
      <alignment horizontal="left" vertical="center"/>
    </xf>
    <xf numFmtId="199" fontId="213" fillId="30" borderId="59" xfId="0" applyNumberFormat="1" applyFont="1" applyFill="1" applyBorder="1" applyAlignment="1">
      <alignment horizontal="center" vertical="center"/>
    </xf>
    <xf numFmtId="199" fontId="213" fillId="30" borderId="205" xfId="0" applyNumberFormat="1" applyFont="1" applyFill="1" applyBorder="1" applyAlignment="1">
      <alignment horizontal="center" vertical="center"/>
    </xf>
    <xf numFmtId="199" fontId="213" fillId="30" borderId="53" xfId="0" applyNumberFormat="1" applyFont="1" applyFill="1" applyBorder="1" applyAlignment="1">
      <alignment horizontal="center" vertical="center"/>
    </xf>
    <xf numFmtId="16" fontId="213" fillId="30" borderId="59" xfId="0" quotePrefix="1" applyNumberFormat="1" applyFont="1" applyFill="1" applyBorder="1" applyAlignment="1">
      <alignment horizontal="center" vertical="center"/>
    </xf>
    <xf numFmtId="16" fontId="213" fillId="37" borderId="59" xfId="0" applyNumberFormat="1" applyFont="1" applyFill="1" applyBorder="1" applyAlignment="1">
      <alignment horizontal="center" vertical="center"/>
    </xf>
    <xf numFmtId="16" fontId="213" fillId="37" borderId="205" xfId="0" quotePrefix="1" applyNumberFormat="1" applyFont="1" applyFill="1" applyBorder="1" applyAlignment="1">
      <alignment horizontal="center" vertical="center"/>
    </xf>
    <xf numFmtId="16" fontId="213" fillId="37" borderId="53" xfId="0" quotePrefix="1" applyNumberFormat="1" applyFont="1" applyFill="1" applyBorder="1" applyAlignment="1">
      <alignment horizontal="center" vertical="center"/>
    </xf>
    <xf numFmtId="16" fontId="213" fillId="37" borderId="205" xfId="0" applyNumberFormat="1" applyFont="1" applyFill="1" applyBorder="1" applyAlignment="1">
      <alignment horizontal="center" vertical="center"/>
    </xf>
    <xf numFmtId="16" fontId="213" fillId="37" borderId="53" xfId="0" applyNumberFormat="1" applyFont="1" applyFill="1" applyBorder="1" applyAlignment="1">
      <alignment horizontal="center" vertical="center"/>
    </xf>
    <xf numFmtId="16" fontId="213" fillId="37" borderId="59" xfId="0" quotePrefix="1" applyNumberFormat="1" applyFont="1" applyFill="1" applyBorder="1" applyAlignment="1">
      <alignment horizontal="center" vertical="center"/>
    </xf>
    <xf numFmtId="0" fontId="213" fillId="30" borderId="112" xfId="0" applyFont="1" applyFill="1" applyBorder="1" applyAlignment="1">
      <alignment horizontal="left" vertical="center"/>
    </xf>
    <xf numFmtId="172" fontId="213" fillId="30" borderId="112" xfId="0" applyNumberFormat="1" applyFont="1" applyFill="1" applyBorder="1" applyAlignment="1">
      <alignment horizontal="center" vertical="center"/>
    </xf>
    <xf numFmtId="16" fontId="213" fillId="37" borderId="112" xfId="0" applyNumberFormat="1" applyFont="1" applyFill="1" applyBorder="1" applyAlignment="1">
      <alignment horizontal="center" vertical="center"/>
    </xf>
    <xf numFmtId="0" fontId="213" fillId="30" borderId="61" xfId="0" applyFont="1" applyFill="1" applyBorder="1" applyAlignment="1">
      <alignment horizontal="left" vertical="center"/>
    </xf>
    <xf numFmtId="172" fontId="213" fillId="30" borderId="61" xfId="0" applyNumberFormat="1" applyFont="1" applyFill="1" applyBorder="1" applyAlignment="1">
      <alignment horizontal="center" vertical="center"/>
    </xf>
    <xf numFmtId="0" fontId="213" fillId="30" borderId="48" xfId="0" applyFont="1" applyFill="1" applyBorder="1" applyAlignment="1">
      <alignment horizontal="left" vertical="center"/>
    </xf>
    <xf numFmtId="172" fontId="213" fillId="30" borderId="48" xfId="0" applyNumberFormat="1" applyFont="1" applyFill="1" applyBorder="1" applyAlignment="1">
      <alignment horizontal="center" vertical="center"/>
    </xf>
    <xf numFmtId="0" fontId="213" fillId="30" borderId="63" xfId="0" applyFont="1" applyFill="1" applyBorder="1" applyAlignment="1">
      <alignment horizontal="left" vertical="center"/>
    </xf>
    <xf numFmtId="172" fontId="213" fillId="30" borderId="63" xfId="0" applyNumberFormat="1" applyFont="1" applyFill="1" applyBorder="1" applyAlignment="1">
      <alignment horizontal="center" vertical="center"/>
    </xf>
    <xf numFmtId="0" fontId="213" fillId="30" borderId="52" xfId="0" applyFont="1" applyFill="1" applyBorder="1" applyAlignment="1">
      <alignment horizontal="left" vertical="center"/>
    </xf>
    <xf numFmtId="172" fontId="213" fillId="30" borderId="52" xfId="0" applyNumberFormat="1" applyFont="1" applyFill="1" applyBorder="1" applyAlignment="1">
      <alignment horizontal="center" vertical="center"/>
    </xf>
    <xf numFmtId="172" fontId="213" fillId="30" borderId="61" xfId="0" applyNumberFormat="1" applyFont="1" applyFill="1" applyBorder="1" applyAlignment="1">
      <alignment horizontal="left" vertical="center"/>
    </xf>
    <xf numFmtId="199" fontId="213" fillId="30" borderId="61" xfId="0" applyNumberFormat="1" applyFont="1" applyFill="1" applyBorder="1" applyAlignment="1">
      <alignment horizontal="center" vertical="center"/>
    </xf>
    <xf numFmtId="199" fontId="213" fillId="30" borderId="48" xfId="0" applyNumberFormat="1" applyFont="1" applyFill="1" applyBorder="1" applyAlignment="1">
      <alignment horizontal="center" vertical="center"/>
    </xf>
    <xf numFmtId="199" fontId="213" fillId="30" borderId="63" xfId="0" applyNumberFormat="1" applyFont="1" applyFill="1" applyBorder="1" applyAlignment="1">
      <alignment horizontal="center" vertical="center"/>
    </xf>
    <xf numFmtId="199" fontId="213" fillId="30" borderId="52" xfId="0" applyNumberFormat="1" applyFont="1" applyFill="1" applyBorder="1" applyAlignment="1">
      <alignment horizontal="center" vertical="center"/>
    </xf>
    <xf numFmtId="199" fontId="213" fillId="30" borderId="118" xfId="0" applyNumberFormat="1" applyFont="1" applyFill="1" applyBorder="1" applyAlignment="1">
      <alignment horizontal="center" vertical="center"/>
    </xf>
    <xf numFmtId="199" fontId="213" fillId="30" borderId="121" xfId="0" applyNumberFormat="1" applyFont="1" applyFill="1" applyBorder="1" applyAlignment="1">
      <alignment horizontal="center" vertical="center"/>
    </xf>
    <xf numFmtId="199" fontId="213" fillId="30" borderId="127" xfId="0" applyNumberFormat="1" applyFont="1" applyFill="1" applyBorder="1" applyAlignment="1">
      <alignment horizontal="center" vertical="center"/>
    </xf>
    <xf numFmtId="16" fontId="213" fillId="37" borderId="118" xfId="0" quotePrefix="1" applyNumberFormat="1" applyFont="1" applyFill="1" applyBorder="1" applyAlignment="1">
      <alignment horizontal="center" vertical="center"/>
    </xf>
    <xf numFmtId="16" fontId="213" fillId="37" borderId="61" xfId="0" quotePrefix="1" applyNumberFormat="1" applyFont="1" applyFill="1" applyBorder="1" applyAlignment="1">
      <alignment horizontal="center" vertical="center"/>
    </xf>
    <xf numFmtId="16" fontId="213" fillId="37" borderId="121" xfId="0" quotePrefix="1" applyNumberFormat="1" applyFont="1" applyFill="1" applyBorder="1" applyAlignment="1">
      <alignment horizontal="center" vertical="center"/>
    </xf>
    <xf numFmtId="16" fontId="213" fillId="37" borderId="48" xfId="0" quotePrefix="1" applyNumberFormat="1" applyFont="1" applyFill="1" applyBorder="1" applyAlignment="1">
      <alignment horizontal="center" vertical="center"/>
    </xf>
    <xf numFmtId="16" fontId="213" fillId="37" borderId="124" xfId="0" quotePrefix="1" applyNumberFormat="1" applyFont="1" applyFill="1" applyBorder="1" applyAlignment="1">
      <alignment horizontal="center" vertical="center"/>
    </xf>
    <xf numFmtId="16" fontId="213" fillId="37" borderId="127" xfId="0" quotePrefix="1" applyNumberFormat="1" applyFont="1" applyFill="1" applyBorder="1" applyAlignment="1">
      <alignment horizontal="center" vertical="center"/>
    </xf>
    <xf numFmtId="16" fontId="213" fillId="37" borderId="52" xfId="0" quotePrefix="1" applyNumberFormat="1" applyFont="1" applyFill="1" applyBorder="1" applyAlignment="1">
      <alignment horizontal="center" vertical="center"/>
    </xf>
    <xf numFmtId="16" fontId="213" fillId="37" borderId="118" xfId="0" applyNumberFormat="1" applyFont="1" applyFill="1" applyBorder="1" applyAlignment="1">
      <alignment horizontal="center" vertical="center"/>
    </xf>
    <xf numFmtId="16" fontId="213" fillId="37" borderId="61" xfId="0" applyNumberFormat="1" applyFont="1" applyFill="1" applyBorder="1" applyAlignment="1">
      <alignment horizontal="center" vertical="center"/>
    </xf>
    <xf numFmtId="16" fontId="213" fillId="37" borderId="121" xfId="0" applyNumberFormat="1" applyFont="1" applyFill="1" applyBorder="1" applyAlignment="1">
      <alignment horizontal="center" vertical="center"/>
    </xf>
    <xf numFmtId="16" fontId="213" fillId="37" borderId="48" xfId="0" applyNumberFormat="1" applyFont="1" applyFill="1" applyBorder="1" applyAlignment="1">
      <alignment horizontal="center" vertical="center"/>
    </xf>
    <xf numFmtId="16" fontId="213" fillId="37" borderId="124" xfId="0" applyNumberFormat="1" applyFont="1" applyFill="1" applyBorder="1" applyAlignment="1">
      <alignment horizontal="center" vertical="center"/>
    </xf>
    <xf numFmtId="16" fontId="213" fillId="37" borderId="127" xfId="0" applyNumberFormat="1" applyFont="1" applyFill="1" applyBorder="1" applyAlignment="1">
      <alignment horizontal="center" vertical="center"/>
    </xf>
    <xf numFmtId="16" fontId="213" fillId="37" borderId="52" xfId="0" applyNumberFormat="1" applyFont="1" applyFill="1" applyBorder="1" applyAlignment="1">
      <alignment horizontal="center" vertical="center"/>
    </xf>
    <xf numFmtId="167" fontId="213" fillId="0" borderId="35" xfId="236" quotePrefix="1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/>
    <xf numFmtId="0" fontId="213" fillId="0" borderId="86" xfId="236" applyFont="1" applyFill="1" applyBorder="1" applyAlignment="1" applyProtection="1">
      <alignment horizontal="right" vertical="center"/>
      <protection hidden="1"/>
    </xf>
    <xf numFmtId="170" fontId="213" fillId="0" borderId="87" xfId="236" quotePrefix="1" applyNumberFormat="1" applyFont="1" applyFill="1" applyBorder="1" applyAlignment="1" applyProtection="1">
      <alignment horizontal="center" vertical="center"/>
      <protection hidden="1"/>
    </xf>
    <xf numFmtId="170" fontId="213" fillId="0" borderId="87" xfId="236" applyNumberFormat="1" applyFont="1" applyFill="1" applyBorder="1" applyAlignment="1" applyProtection="1">
      <alignment horizontal="center" vertical="center"/>
      <protection hidden="1"/>
    </xf>
    <xf numFmtId="166" fontId="0" fillId="0" borderId="0" xfId="0" applyNumberFormat="1" applyAlignment="1">
      <alignment horizontal="left"/>
    </xf>
    <xf numFmtId="0" fontId="213" fillId="0" borderId="78" xfId="236" applyFont="1" applyFill="1" applyBorder="1" applyAlignment="1" applyProtection="1">
      <alignment horizontal="left" vertical="center" shrinkToFit="1"/>
      <protection hidden="1"/>
    </xf>
    <xf numFmtId="0" fontId="213" fillId="0" borderId="39" xfId="236" applyFont="1" applyFill="1" applyBorder="1" applyAlignment="1" applyProtection="1">
      <alignment vertical="center" shrinkToFit="1"/>
      <protection hidden="1"/>
    </xf>
    <xf numFmtId="0" fontId="213" fillId="0" borderId="40" xfId="236" applyFont="1" applyFill="1" applyBorder="1" applyAlignment="1" applyProtection="1">
      <alignment horizontal="right" vertical="center" shrinkToFit="1"/>
      <protection hidden="1"/>
    </xf>
    <xf numFmtId="170" fontId="213" fillId="0" borderId="41" xfId="236" applyNumberFormat="1" applyFont="1" applyFill="1" applyBorder="1" applyAlignment="1" applyProtection="1">
      <alignment horizontal="center" vertical="center" shrinkToFit="1"/>
      <protection hidden="1"/>
    </xf>
    <xf numFmtId="167" fontId="213" fillId="0" borderId="39" xfId="236" applyNumberFormat="1" applyFont="1" applyFill="1" applyBorder="1" applyAlignment="1" applyProtection="1">
      <alignment horizontal="center" vertical="center" shrinkToFit="1"/>
      <protection hidden="1"/>
    </xf>
    <xf numFmtId="20" fontId="213" fillId="0" borderId="41" xfId="236" quotePrefix="1" applyNumberFormat="1" applyFont="1" applyFill="1" applyBorder="1" applyAlignment="1" applyProtection="1">
      <alignment horizontal="center" vertical="center" shrinkToFit="1"/>
      <protection hidden="1"/>
    </xf>
    <xf numFmtId="167" fontId="213" fillId="0" borderId="134" xfId="236" applyNumberFormat="1" applyFont="1" applyFill="1" applyBorder="1" applyAlignment="1" applyProtection="1">
      <alignment horizontal="center" vertical="center" shrinkToFit="1"/>
      <protection hidden="1"/>
    </xf>
    <xf numFmtId="20" fontId="213" fillId="0" borderId="135" xfId="236" quotePrefix="1" applyNumberFormat="1" applyFont="1" applyFill="1" applyBorder="1" applyAlignment="1" applyProtection="1">
      <alignment horizontal="center" vertical="center" shrinkToFit="1"/>
      <protection hidden="1"/>
    </xf>
    <xf numFmtId="167" fontId="213" fillId="0" borderId="41" xfId="236" quotePrefix="1" applyNumberFormat="1" applyFont="1" applyFill="1" applyBorder="1" applyAlignment="1" applyProtection="1">
      <alignment horizontal="center" vertical="center" shrinkToFit="1"/>
      <protection hidden="1"/>
    </xf>
    <xf numFmtId="20" fontId="213" fillId="0" borderId="136" xfId="236" quotePrefix="1" applyNumberFormat="1" applyFont="1" applyFill="1" applyBorder="1" applyAlignment="1" applyProtection="1">
      <alignment horizontal="center" vertical="center" shrinkToFit="1"/>
      <protection hidden="1"/>
    </xf>
    <xf numFmtId="167" fontId="213" fillId="0" borderId="153" xfId="236" applyNumberFormat="1" applyFont="1" applyFill="1" applyBorder="1" applyAlignment="1" applyProtection="1">
      <alignment horizontal="center" vertical="center" shrinkToFit="1"/>
      <protection hidden="1"/>
    </xf>
    <xf numFmtId="167" fontId="232" fillId="0" borderId="154" xfId="236" applyNumberFormat="1" applyFont="1" applyFill="1" applyBorder="1" applyAlignment="1" applyProtection="1">
      <alignment horizontal="center" vertical="center" shrinkToFit="1"/>
      <protection hidden="1"/>
    </xf>
    <xf numFmtId="167" fontId="213" fillId="0" borderId="154" xfId="236" applyNumberFormat="1" applyFont="1" applyFill="1" applyBorder="1" applyAlignment="1" applyProtection="1">
      <alignment horizontal="center" vertical="center" shrinkToFit="1"/>
      <protection hidden="1"/>
    </xf>
    <xf numFmtId="167" fontId="232" fillId="0" borderId="155" xfId="236" applyNumberFormat="1" applyFont="1" applyFill="1" applyBorder="1" applyAlignment="1" applyProtection="1">
      <alignment horizontal="center" vertical="center" shrinkToFit="1"/>
      <protection hidden="1"/>
    </xf>
    <xf numFmtId="167" fontId="219" fillId="0" borderId="154" xfId="382" applyNumberFormat="1" applyFont="1" applyFill="1" applyBorder="1" applyAlignment="1" applyProtection="1">
      <alignment horizontal="center" vertical="center" shrinkToFit="1"/>
      <protection hidden="1"/>
    </xf>
    <xf numFmtId="167" fontId="213" fillId="0" borderId="155" xfId="236" applyNumberFormat="1" applyFont="1" applyFill="1" applyBorder="1" applyAlignment="1" applyProtection="1">
      <alignment horizontal="center" vertical="center" shrinkToFit="1"/>
      <protection hidden="1"/>
    </xf>
    <xf numFmtId="167" fontId="232" fillId="0" borderId="40" xfId="236" applyNumberFormat="1" applyFont="1" applyFill="1" applyBorder="1" applyAlignment="1" applyProtection="1">
      <alignment horizontal="center" vertical="center" shrinkToFit="1"/>
      <protection hidden="1"/>
    </xf>
    <xf numFmtId="167" fontId="213" fillId="0" borderId="197" xfId="236" applyNumberFormat="1" applyFont="1" applyFill="1" applyBorder="1" applyAlignment="1" applyProtection="1">
      <alignment horizontal="center" vertical="center" shrinkToFit="1"/>
      <protection hidden="1"/>
    </xf>
    <xf numFmtId="167" fontId="213" fillId="0" borderId="156" xfId="236" applyNumberFormat="1" applyFont="1" applyFill="1" applyBorder="1" applyAlignment="1" applyProtection="1">
      <alignment horizontal="center" vertical="center" shrinkToFit="1"/>
      <protection hidden="1"/>
    </xf>
    <xf numFmtId="0" fontId="213" fillId="0" borderId="157" xfId="236" applyFont="1" applyFill="1" applyBorder="1" applyAlignment="1" applyProtection="1">
      <alignment horizontal="center" vertical="center" shrinkToFit="1"/>
      <protection hidden="1"/>
    </xf>
    <xf numFmtId="167" fontId="213" fillId="0" borderId="157" xfId="382" applyNumberFormat="1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>
      <alignment shrinkToFit="1"/>
    </xf>
    <xf numFmtId="0" fontId="213" fillId="0" borderId="0" xfId="236" applyFont="1" applyFill="1" applyAlignment="1" applyProtection="1">
      <alignment vertical="center" shrinkToFit="1"/>
      <protection hidden="1"/>
    </xf>
    <xf numFmtId="0" fontId="264" fillId="0" borderId="0" xfId="0" applyFont="1"/>
    <xf numFmtId="173" fontId="218" fillId="32" borderId="59" xfId="0" applyNumberFormat="1" applyFont="1" applyFill="1" applyBorder="1" applyAlignment="1">
      <alignment horizontal="center" vertical="center"/>
    </xf>
    <xf numFmtId="173" fontId="218" fillId="32" borderId="53" xfId="0" applyNumberFormat="1" applyFont="1" applyFill="1" applyBorder="1" applyAlignment="1">
      <alignment horizontal="center" vertical="center"/>
    </xf>
    <xf numFmtId="0" fontId="215" fillId="32" borderId="54" xfId="0" applyFont="1" applyFill="1" applyBorder="1" applyAlignment="1">
      <alignment horizontal="center" vertical="center" wrapText="1"/>
    </xf>
    <xf numFmtId="0" fontId="215" fillId="32" borderId="54" xfId="0" applyFont="1" applyFill="1" applyBorder="1" applyAlignment="1">
      <alignment horizontal="center" vertical="center"/>
    </xf>
    <xf numFmtId="0" fontId="215" fillId="32" borderId="62" xfId="0" applyFont="1" applyFill="1" applyBorder="1" applyAlignment="1">
      <alignment horizontal="center" vertical="center"/>
    </xf>
    <xf numFmtId="0" fontId="214" fillId="30" borderId="114" xfId="0" applyFont="1" applyFill="1" applyBorder="1" applyAlignment="1">
      <alignment horizontal="center" vertical="center" wrapText="1"/>
    </xf>
    <xf numFmtId="0" fontId="214" fillId="30" borderId="59" xfId="0" quotePrefix="1" applyFont="1" applyFill="1" applyBorder="1" applyAlignment="1">
      <alignment horizontal="center" vertical="center"/>
    </xf>
    <xf numFmtId="16" fontId="214" fillId="30" borderId="59" xfId="0" applyNumberFormat="1" applyFont="1" applyFill="1" applyBorder="1" applyAlignment="1">
      <alignment horizontal="center" vertical="center"/>
    </xf>
    <xf numFmtId="16" fontId="214" fillId="30" borderId="130" xfId="0" applyNumberFormat="1" applyFont="1" applyFill="1" applyBorder="1" applyAlignment="1">
      <alignment horizontal="center" vertical="center"/>
    </xf>
    <xf numFmtId="0" fontId="214" fillId="30" borderId="205" xfId="0" quotePrefix="1" applyFont="1" applyFill="1" applyBorder="1" applyAlignment="1">
      <alignment horizontal="center" vertical="center"/>
    </xf>
    <xf numFmtId="16" fontId="214" fillId="30" borderId="205" xfId="0" applyNumberFormat="1" applyFont="1" applyFill="1" applyBorder="1" applyAlignment="1">
      <alignment horizontal="center" vertical="center"/>
    </xf>
    <xf numFmtId="0" fontId="212" fillId="0" borderId="125" xfId="323" quotePrefix="1" applyNumberFormat="1" applyFont="1" applyFill="1" applyBorder="1" applyAlignment="1">
      <alignment horizontal="center" vertical="center"/>
    </xf>
    <xf numFmtId="202" fontId="213" fillId="30" borderId="54" xfId="0" applyNumberFormat="1" applyFont="1" applyFill="1" applyBorder="1" applyAlignment="1">
      <alignment horizontal="center" vertical="center"/>
    </xf>
    <xf numFmtId="193" fontId="213" fillId="30" borderId="59" xfId="0" applyNumberFormat="1" applyFont="1" applyFill="1" applyBorder="1" applyAlignment="1">
      <alignment horizontal="center" vertical="center"/>
    </xf>
    <xf numFmtId="166" fontId="218" fillId="30" borderId="208" xfId="0" applyNumberFormat="1" applyFont="1" applyFill="1" applyBorder="1" applyAlignment="1">
      <alignment horizontal="center" vertical="center"/>
    </xf>
    <xf numFmtId="16" fontId="213" fillId="30" borderId="208" xfId="0" applyNumberFormat="1" applyFont="1" applyFill="1" applyBorder="1" applyAlignment="1">
      <alignment horizontal="center" vertical="center"/>
    </xf>
    <xf numFmtId="16" fontId="213" fillId="30" borderId="208" xfId="0" quotePrefix="1" applyNumberFormat="1" applyFont="1" applyFill="1" applyBorder="1" applyAlignment="1">
      <alignment horizontal="center" vertical="center"/>
    </xf>
    <xf numFmtId="0" fontId="213" fillId="0" borderId="208" xfId="0" applyFont="1" applyBorder="1" applyAlignment="1">
      <alignment horizontal="center"/>
    </xf>
    <xf numFmtId="193" fontId="213" fillId="30" borderId="208" xfId="0" applyNumberFormat="1" applyFont="1" applyFill="1" applyBorder="1" applyAlignment="1">
      <alignment horizontal="center" vertical="center"/>
    </xf>
    <xf numFmtId="0" fontId="213" fillId="0" borderId="57" xfId="0" applyFont="1" applyBorder="1" applyAlignment="1">
      <alignment horizontal="center"/>
    </xf>
    <xf numFmtId="16" fontId="213" fillId="30" borderId="60" xfId="0" quotePrefix="1" applyNumberFormat="1" applyFont="1" applyFill="1" applyBorder="1" applyAlignment="1">
      <alignment horizontal="center" vertical="center"/>
    </xf>
    <xf numFmtId="166" fontId="218" fillId="35" borderId="208" xfId="0" applyNumberFormat="1" applyFont="1" applyFill="1" applyBorder="1" applyAlignment="1">
      <alignment horizontal="center" vertical="center"/>
    </xf>
    <xf numFmtId="169" fontId="220" fillId="0" borderId="0" xfId="0" applyNumberFormat="1" applyFont="1" applyBorder="1" applyAlignment="1">
      <alignment horizontal="right"/>
    </xf>
    <xf numFmtId="15" fontId="220" fillId="0" borderId="0" xfId="0" applyNumberFormat="1" applyFont="1" applyBorder="1" applyAlignment="1">
      <alignment horizontal="center"/>
    </xf>
    <xf numFmtId="0" fontId="218" fillId="0" borderId="0" xfId="0" applyFont="1" applyBorder="1" applyAlignment="1"/>
    <xf numFmtId="0" fontId="213" fillId="0" borderId="0" xfId="0" applyFont="1" applyBorder="1" applyAlignment="1"/>
    <xf numFmtId="0" fontId="265" fillId="0" borderId="0" xfId="0" applyFont="1" applyBorder="1" applyAlignment="1"/>
    <xf numFmtId="0" fontId="265" fillId="0" borderId="0" xfId="0" applyFont="1" applyAlignment="1">
      <alignment horizontal="center"/>
    </xf>
    <xf numFmtId="0" fontId="218" fillId="0" borderId="0" xfId="0" applyFont="1"/>
    <xf numFmtId="0" fontId="220" fillId="0" borderId="0" xfId="0" applyFont="1" applyAlignment="1">
      <alignment horizontal="center"/>
    </xf>
    <xf numFmtId="0" fontId="218" fillId="0" borderId="164" xfId="0" applyFont="1" applyFill="1" applyBorder="1" applyAlignment="1">
      <alignment horizontal="center" vertical="center" wrapText="1"/>
    </xf>
    <xf numFmtId="166" fontId="140" fillId="36" borderId="211" xfId="0" applyNumberFormat="1" applyFont="1" applyFill="1" applyBorder="1" applyAlignment="1">
      <alignment horizontal="center" vertical="center"/>
    </xf>
    <xf numFmtId="166" fontId="218" fillId="36" borderId="208" xfId="0" applyNumberFormat="1" applyFont="1" applyFill="1" applyBorder="1" applyAlignment="1">
      <alignment horizontal="center" vertical="center"/>
    </xf>
    <xf numFmtId="166" fontId="213" fillId="35" borderId="208" xfId="0" applyNumberFormat="1" applyFont="1" applyFill="1" applyBorder="1" applyAlignment="1">
      <alignment horizontal="center" vertical="center"/>
    </xf>
    <xf numFmtId="166" fontId="213" fillId="36" borderId="208" xfId="0" applyNumberFormat="1" applyFont="1" applyFill="1" applyBorder="1" applyAlignment="1">
      <alignment horizontal="center" vertical="center"/>
    </xf>
    <xf numFmtId="0" fontId="213" fillId="0" borderId="110" xfId="0" applyFont="1" applyBorder="1" applyAlignment="1">
      <alignment horizontal="center"/>
    </xf>
    <xf numFmtId="166" fontId="140" fillId="36" borderId="210" xfId="0" applyNumberFormat="1" applyFont="1" applyFill="1" applyBorder="1" applyAlignment="1">
      <alignment horizontal="center" vertical="center"/>
    </xf>
    <xf numFmtId="166" fontId="218" fillId="36" borderId="53" xfId="0" applyNumberFormat="1" applyFont="1" applyFill="1" applyBorder="1" applyAlignment="1">
      <alignment horizontal="center" vertical="center"/>
    </xf>
    <xf numFmtId="166" fontId="213" fillId="36" borderId="60" xfId="0" applyNumberFormat="1" applyFont="1" applyFill="1" applyBorder="1" applyAlignment="1">
      <alignment horizontal="center" vertical="center"/>
    </xf>
    <xf numFmtId="171" fontId="138" fillId="0" borderId="208" xfId="0" applyNumberFormat="1" applyFont="1" applyFill="1" applyBorder="1" applyAlignment="1" applyProtection="1">
      <alignment horizontal="center" vertical="center"/>
      <protection hidden="1"/>
    </xf>
    <xf numFmtId="166" fontId="138" fillId="0" borderId="208" xfId="0" applyNumberFormat="1" applyFont="1" applyFill="1" applyBorder="1" applyAlignment="1" applyProtection="1">
      <alignment horizontal="center" vertical="center"/>
      <protection hidden="1"/>
    </xf>
    <xf numFmtId="171" fontId="138" fillId="30" borderId="208" xfId="0" applyNumberFormat="1" applyFont="1" applyFill="1" applyBorder="1" applyAlignment="1" applyProtection="1">
      <alignment horizontal="center" vertical="center"/>
      <protection hidden="1"/>
    </xf>
    <xf numFmtId="203" fontId="213" fillId="30" borderId="208" xfId="0" quotePrefix="1" applyNumberFormat="1" applyFont="1" applyFill="1" applyBorder="1" applyAlignment="1">
      <alignment horizontal="center" vertical="center"/>
    </xf>
    <xf numFmtId="166" fontId="213" fillId="30" borderId="208" xfId="0" applyNumberFormat="1" applyFont="1" applyFill="1" applyBorder="1" applyAlignment="1">
      <alignment horizontal="center"/>
    </xf>
    <xf numFmtId="166" fontId="218" fillId="30" borderId="208" xfId="0" quotePrefix="1" applyNumberFormat="1" applyFont="1" applyFill="1" applyBorder="1" applyAlignment="1">
      <alignment horizontal="center" vertical="center"/>
    </xf>
    <xf numFmtId="0" fontId="213" fillId="30" borderId="110" xfId="0" applyFont="1" applyFill="1" applyBorder="1" applyAlignment="1">
      <alignment horizontal="left" vertical="center"/>
    </xf>
    <xf numFmtId="203" fontId="213" fillId="30" borderId="59" xfId="0" quotePrefix="1" applyNumberFormat="1" applyFont="1" applyFill="1" applyBorder="1" applyAlignment="1">
      <alignment horizontal="center" vertical="center"/>
    </xf>
    <xf numFmtId="166" fontId="218" fillId="30" borderId="59" xfId="0" quotePrefix="1" applyNumberFormat="1" applyFont="1" applyFill="1" applyBorder="1" applyAlignment="1">
      <alignment horizontal="center" vertical="center"/>
    </xf>
    <xf numFmtId="166" fontId="213" fillId="30" borderId="59" xfId="0" applyNumberFormat="1" applyFont="1" applyFill="1" applyBorder="1" applyAlignment="1">
      <alignment horizontal="center"/>
    </xf>
    <xf numFmtId="166" fontId="213" fillId="30" borderId="130" xfId="0" applyNumberFormat="1" applyFont="1" applyFill="1" applyBorder="1" applyAlignment="1">
      <alignment horizontal="center"/>
    </xf>
    <xf numFmtId="166" fontId="266" fillId="0" borderId="168" xfId="0" applyNumberFormat="1" applyFont="1" applyFill="1" applyBorder="1" applyAlignment="1">
      <alignment horizontal="center" vertical="center" wrapText="1"/>
    </xf>
    <xf numFmtId="166" fontId="266" fillId="0" borderId="169" xfId="0" applyNumberFormat="1" applyFont="1" applyFill="1" applyBorder="1" applyAlignment="1">
      <alignment horizontal="center" vertical="center" wrapText="1"/>
    </xf>
    <xf numFmtId="0" fontId="213" fillId="38" borderId="208" xfId="0" applyFont="1" applyFill="1" applyBorder="1" applyAlignment="1">
      <alignment horizontal="center"/>
    </xf>
    <xf numFmtId="169" fontId="213" fillId="38" borderId="208" xfId="0" applyNumberFormat="1" applyFont="1" applyFill="1" applyBorder="1" applyAlignment="1">
      <alignment horizontal="center"/>
    </xf>
    <xf numFmtId="0" fontId="213" fillId="38" borderId="53" xfId="0" applyFont="1" applyFill="1" applyBorder="1" applyAlignment="1">
      <alignment horizontal="center"/>
    </xf>
    <xf numFmtId="169" fontId="213" fillId="38" borderId="53" xfId="0" applyNumberFormat="1" applyFont="1" applyFill="1" applyBorder="1" applyAlignment="1">
      <alignment horizontal="center"/>
    </xf>
    <xf numFmtId="169" fontId="213" fillId="38" borderId="53" xfId="0" applyNumberFormat="1" applyFont="1" applyFill="1" applyBorder="1" applyAlignment="1"/>
    <xf numFmtId="0" fontId="213" fillId="0" borderId="212" xfId="0" applyFont="1" applyBorder="1" applyAlignment="1">
      <alignment horizontal="center" vertical="center"/>
    </xf>
    <xf numFmtId="0" fontId="213" fillId="0" borderId="209" xfId="0" applyFont="1" applyBorder="1" applyAlignment="1">
      <alignment horizontal="center" vertical="center"/>
    </xf>
    <xf numFmtId="166" fontId="213" fillId="0" borderId="209" xfId="0" applyNumberFormat="1" applyFont="1" applyFill="1" applyBorder="1" applyAlignment="1" applyProtection="1">
      <alignment horizontal="center" vertical="center"/>
      <protection hidden="1"/>
    </xf>
    <xf numFmtId="166" fontId="213" fillId="0" borderId="213" xfId="0" applyNumberFormat="1" applyFont="1" applyFill="1" applyBorder="1" applyAlignment="1" applyProtection="1">
      <alignment horizontal="center" vertical="center"/>
      <protection hidden="1"/>
    </xf>
    <xf numFmtId="206" fontId="213" fillId="0" borderId="208" xfId="0" applyNumberFormat="1" applyFont="1" applyFill="1" applyBorder="1" applyAlignment="1">
      <alignment horizontal="center"/>
    </xf>
    <xf numFmtId="0" fontId="165" fillId="30" borderId="47" xfId="0" quotePrefix="1" applyFont="1" applyFill="1" applyBorder="1" applyAlignment="1">
      <alignment horizontal="left" vertical="center"/>
    </xf>
    <xf numFmtId="0" fontId="262" fillId="0" borderId="0" xfId="0" applyFont="1" applyFill="1" applyBorder="1" applyAlignment="1" applyProtection="1">
      <protection hidden="1"/>
    </xf>
    <xf numFmtId="20" fontId="213" fillId="30" borderId="163" xfId="236" quotePrefix="1" applyNumberFormat="1" applyFont="1" applyFill="1" applyBorder="1" applyAlignment="1" applyProtection="1">
      <alignment horizontal="center" vertical="center"/>
      <protection hidden="1"/>
    </xf>
    <xf numFmtId="166" fontId="257" fillId="36" borderId="210" xfId="0" applyNumberFormat="1" applyFont="1" applyFill="1" applyBorder="1" applyAlignment="1">
      <alignment horizontal="center" vertical="center"/>
    </xf>
    <xf numFmtId="166" fontId="213" fillId="36" borderId="53" xfId="0" applyNumberFormat="1" applyFont="1" applyFill="1" applyBorder="1" applyAlignment="1">
      <alignment horizontal="center" vertical="center"/>
    </xf>
    <xf numFmtId="16" fontId="213" fillId="30" borderId="130" xfId="0" quotePrefix="1" applyNumberFormat="1" applyFont="1" applyFill="1" applyBorder="1" applyAlignment="1">
      <alignment horizontal="center" vertical="center"/>
    </xf>
    <xf numFmtId="16" fontId="213" fillId="30" borderId="117" xfId="0" applyNumberFormat="1" applyFont="1" applyFill="1" applyBorder="1" applyAlignment="1">
      <alignment horizontal="center" vertical="center"/>
    </xf>
    <xf numFmtId="16" fontId="213" fillId="30" borderId="158" xfId="0" applyNumberFormat="1" applyFont="1" applyFill="1" applyBorder="1" applyAlignment="1">
      <alignment horizontal="center" vertical="center"/>
    </xf>
    <xf numFmtId="168" fontId="213" fillId="32" borderId="59" xfId="321" applyNumberFormat="1" applyFont="1" applyFill="1" applyBorder="1" applyAlignment="1">
      <alignment horizontal="center" vertical="center"/>
    </xf>
    <xf numFmtId="0" fontId="213" fillId="0" borderId="0" xfId="0" applyFont="1" applyBorder="1" applyAlignment="1">
      <alignment horizontal="center" vertical="center" wrapText="1" shrinkToFit="1"/>
    </xf>
    <xf numFmtId="0" fontId="213" fillId="30" borderId="0" xfId="321" applyFont="1" applyFill="1" applyBorder="1" applyAlignment="1">
      <alignment horizontal="center" vertical="center"/>
    </xf>
    <xf numFmtId="167" fontId="218" fillId="30" borderId="0" xfId="321" applyNumberFormat="1" applyFont="1" applyFill="1" applyBorder="1" applyAlignment="1">
      <alignment horizontal="center" vertical="center"/>
    </xf>
    <xf numFmtId="167" fontId="213" fillId="30" borderId="0" xfId="321" applyNumberFormat="1" applyFont="1" applyFill="1" applyBorder="1" applyAlignment="1">
      <alignment horizontal="center" vertical="center"/>
    </xf>
    <xf numFmtId="168" fontId="218" fillId="32" borderId="205" xfId="321" applyNumberFormat="1" applyFont="1" applyFill="1" applyBorder="1" applyAlignment="1">
      <alignment horizontal="center" vertical="center"/>
    </xf>
    <xf numFmtId="168" fontId="213" fillId="32" borderId="205" xfId="321" applyNumberFormat="1" applyFont="1" applyFill="1" applyBorder="1" applyAlignment="1">
      <alignment horizontal="center" vertical="center" wrapText="1"/>
    </xf>
    <xf numFmtId="0" fontId="213" fillId="30" borderId="205" xfId="321" applyFont="1" applyFill="1" applyBorder="1" applyAlignment="1">
      <alignment horizontal="center" vertical="center"/>
    </xf>
    <xf numFmtId="167" fontId="218" fillId="30" borderId="205" xfId="321" applyNumberFormat="1" applyFont="1" applyFill="1" applyBorder="1" applyAlignment="1">
      <alignment horizontal="center" vertical="center"/>
    </xf>
    <xf numFmtId="167" fontId="213" fillId="30" borderId="205" xfId="321" applyNumberFormat="1" applyFont="1" applyFill="1" applyBorder="1" applyAlignment="1">
      <alignment horizontal="center" vertical="center"/>
    </xf>
    <xf numFmtId="0" fontId="213" fillId="0" borderId="117" xfId="0" applyFont="1" applyBorder="1" applyAlignment="1">
      <alignment horizontal="center"/>
    </xf>
    <xf numFmtId="167" fontId="213" fillId="30" borderId="117" xfId="321" applyNumberFormat="1" applyFont="1" applyFill="1" applyBorder="1" applyAlignment="1">
      <alignment horizontal="center" vertical="center"/>
    </xf>
    <xf numFmtId="167" fontId="213" fillId="0" borderId="43" xfId="321" applyNumberFormat="1" applyFont="1" applyFill="1" applyBorder="1" applyAlignment="1">
      <alignment horizontal="center" vertical="center"/>
    </xf>
    <xf numFmtId="0" fontId="213" fillId="0" borderId="57" xfId="321" applyFont="1" applyFill="1" applyBorder="1" applyAlignment="1">
      <alignment horizontal="center" vertical="center"/>
    </xf>
    <xf numFmtId="0" fontId="213" fillId="0" borderId="47" xfId="0" applyFont="1" applyFill="1" applyBorder="1" applyAlignment="1">
      <alignment horizontal="center" vertical="center" wrapText="1" shrinkToFit="1"/>
    </xf>
    <xf numFmtId="0" fontId="213" fillId="0" borderId="205" xfId="321" applyFont="1" applyFill="1" applyBorder="1" applyAlignment="1">
      <alignment horizontal="center" vertical="center"/>
    </xf>
    <xf numFmtId="167" fontId="213" fillId="0" borderId="205" xfId="321" applyNumberFormat="1" applyFont="1" applyFill="1" applyBorder="1" applyAlignment="1">
      <alignment horizontal="center" vertical="center"/>
    </xf>
    <xf numFmtId="0" fontId="213" fillId="0" borderId="53" xfId="321" applyFont="1" applyFill="1" applyBorder="1" applyAlignment="1">
      <alignment horizontal="center" vertical="center"/>
    </xf>
    <xf numFmtId="167" fontId="213" fillId="0" borderId="53" xfId="321" applyNumberFormat="1" applyFont="1" applyFill="1" applyBorder="1" applyAlignment="1">
      <alignment horizontal="center" vertical="center"/>
    </xf>
    <xf numFmtId="167" fontId="213" fillId="0" borderId="60" xfId="321" applyNumberFormat="1" applyFont="1" applyFill="1" applyBorder="1" applyAlignment="1">
      <alignment horizontal="center" vertical="center"/>
    </xf>
    <xf numFmtId="168" fontId="213" fillId="32" borderId="215" xfId="321" applyNumberFormat="1" applyFont="1" applyFill="1" applyBorder="1" applyAlignment="1">
      <alignment horizontal="center" vertical="center"/>
    </xf>
    <xf numFmtId="168" fontId="218" fillId="32" borderId="215" xfId="321" applyNumberFormat="1" applyFont="1" applyFill="1" applyBorder="1" applyAlignment="1">
      <alignment horizontal="center" vertical="center" wrapText="1"/>
    </xf>
    <xf numFmtId="168" fontId="218" fillId="32" borderId="216" xfId="321" applyNumberFormat="1" applyFont="1" applyFill="1" applyBorder="1" applyAlignment="1">
      <alignment horizontal="center" vertical="center" wrapText="1"/>
    </xf>
    <xf numFmtId="0" fontId="213" fillId="0" borderId="110" xfId="0" applyFont="1" applyFill="1" applyBorder="1" applyAlignment="1">
      <alignment horizontal="center" vertical="center" wrapText="1" shrinkToFit="1"/>
    </xf>
    <xf numFmtId="0" fontId="213" fillId="0" borderId="59" xfId="321" applyFont="1" applyFill="1" applyBorder="1" applyAlignment="1">
      <alignment horizontal="center" vertical="center"/>
    </xf>
    <xf numFmtId="167" fontId="213" fillId="0" borderId="59" xfId="321" applyNumberFormat="1" applyFont="1" applyFill="1" applyBorder="1" applyAlignment="1">
      <alignment horizontal="center" vertical="center"/>
    </xf>
    <xf numFmtId="167" fontId="213" fillId="0" borderId="130" xfId="321" applyNumberFormat="1" applyFont="1" applyFill="1" applyBorder="1" applyAlignment="1">
      <alignment horizontal="center" vertical="center"/>
    </xf>
    <xf numFmtId="173" fontId="218" fillId="32" borderId="59" xfId="0" applyNumberFormat="1" applyFont="1" applyFill="1" applyBorder="1" applyAlignment="1">
      <alignment horizontal="center" vertical="center"/>
    </xf>
    <xf numFmtId="173" fontId="218" fillId="32" borderId="209" xfId="0" applyNumberFormat="1" applyFont="1" applyFill="1" applyBorder="1" applyAlignment="1">
      <alignment horizontal="center" vertical="center"/>
    </xf>
    <xf numFmtId="0" fontId="140" fillId="0" borderId="0" xfId="0" applyFont="1" applyFill="1" applyAlignment="1">
      <alignment horizontal="left"/>
    </xf>
    <xf numFmtId="0" fontId="238" fillId="0" borderId="0" xfId="321" applyFont="1" applyFill="1" applyBorder="1" applyAlignment="1">
      <alignment horizontal="left" vertical="center"/>
    </xf>
    <xf numFmtId="0" fontId="140" fillId="0" borderId="0" xfId="0" applyFont="1" applyAlignment="1">
      <alignment horizontal="left"/>
    </xf>
    <xf numFmtId="166" fontId="138" fillId="30" borderId="115" xfId="0" applyNumberFormat="1" applyFont="1" applyFill="1" applyBorder="1" applyAlignment="1" applyProtection="1">
      <alignment horizontal="left" vertical="center"/>
      <protection hidden="1"/>
    </xf>
    <xf numFmtId="171" fontId="138" fillId="30" borderId="112" xfId="0" applyNumberFormat="1" applyFont="1" applyFill="1" applyBorder="1" applyAlignment="1" applyProtection="1">
      <alignment horizontal="center" vertical="center"/>
      <protection hidden="1"/>
    </xf>
    <xf numFmtId="166" fontId="138" fillId="0" borderId="112" xfId="0" applyNumberFormat="1" applyFont="1" applyFill="1" applyBorder="1" applyAlignment="1" applyProtection="1">
      <alignment horizontal="center" vertical="center"/>
      <protection hidden="1"/>
    </xf>
    <xf numFmtId="166" fontId="138" fillId="0" borderId="140" xfId="0" applyNumberFormat="1" applyFont="1" applyFill="1" applyBorder="1" applyAlignment="1" applyProtection="1">
      <alignment horizontal="center" vertical="center"/>
      <protection hidden="1"/>
    </xf>
    <xf numFmtId="0" fontId="138" fillId="27" borderId="53" xfId="238" applyFont="1" applyFill="1" applyBorder="1" applyAlignment="1" applyProtection="1">
      <alignment horizontal="center" vertical="center" wrapText="1"/>
      <protection hidden="1"/>
    </xf>
    <xf numFmtId="0" fontId="138" fillId="27" borderId="60" xfId="238" applyFont="1" applyFill="1" applyBorder="1" applyAlignment="1" applyProtection="1">
      <alignment horizontal="center" vertical="center" wrapText="1"/>
      <protection hidden="1"/>
    </xf>
    <xf numFmtId="0" fontId="213" fillId="30" borderId="117" xfId="198" applyFont="1" applyFill="1" applyBorder="1" applyAlignment="1">
      <alignment horizontal="center" vertical="center"/>
    </xf>
    <xf numFmtId="166" fontId="214" fillId="30" borderId="117" xfId="198" applyNumberFormat="1" applyFont="1" applyFill="1" applyBorder="1" applyAlignment="1">
      <alignment horizontal="center" vertical="center"/>
    </xf>
    <xf numFmtId="16" fontId="230" fillId="30" borderId="117" xfId="298" applyNumberFormat="1" applyFont="1" applyFill="1" applyBorder="1" applyAlignment="1">
      <alignment horizontal="center" vertical="center"/>
    </xf>
    <xf numFmtId="16" fontId="213" fillId="30" borderId="117" xfId="298" applyNumberFormat="1" applyFont="1" applyFill="1" applyBorder="1" applyAlignment="1">
      <alignment horizontal="center" vertical="center"/>
    </xf>
    <xf numFmtId="16" fontId="213" fillId="30" borderId="158" xfId="298" applyNumberFormat="1" applyFont="1" applyFill="1" applyBorder="1" applyAlignment="1">
      <alignment horizontal="center" vertical="center"/>
    </xf>
    <xf numFmtId="166" fontId="214" fillId="30" borderId="208" xfId="198" applyNumberFormat="1" applyFont="1" applyFill="1" applyBorder="1" applyAlignment="1">
      <alignment horizontal="center" vertical="center"/>
    </xf>
    <xf numFmtId="16" fontId="257" fillId="32" borderId="215" xfId="298" applyNumberFormat="1" applyFont="1" applyFill="1" applyBorder="1" applyAlignment="1">
      <alignment horizontal="center" vertical="center"/>
    </xf>
    <xf numFmtId="16" fontId="257" fillId="32" borderId="216" xfId="298" applyNumberFormat="1" applyFont="1" applyFill="1" applyBorder="1" applyAlignment="1">
      <alignment horizontal="center" vertical="center"/>
    </xf>
    <xf numFmtId="16" fontId="230" fillId="30" borderId="208" xfId="298" applyNumberFormat="1" applyFont="1" applyFill="1" applyBorder="1" applyAlignment="1">
      <alignment horizontal="center" vertical="center"/>
    </xf>
    <xf numFmtId="16" fontId="213" fillId="30" borderId="208" xfId="298" applyNumberFormat="1" applyFont="1" applyFill="1" applyBorder="1" applyAlignment="1">
      <alignment horizontal="center" vertical="center"/>
    </xf>
    <xf numFmtId="0" fontId="214" fillId="30" borderId="208" xfId="198" applyFont="1" applyFill="1" applyBorder="1" applyAlignment="1">
      <alignment horizontal="center" vertical="center"/>
    </xf>
    <xf numFmtId="49" fontId="140" fillId="35" borderId="207" xfId="0" applyNumberFormat="1" applyFont="1" applyFill="1" applyBorder="1" applyAlignment="1">
      <alignment vertical="center"/>
    </xf>
    <xf numFmtId="49" fontId="140" fillId="36" borderId="207" xfId="0" applyNumberFormat="1" applyFont="1" applyFill="1" applyBorder="1" applyAlignment="1">
      <alignment vertical="center"/>
    </xf>
    <xf numFmtId="166" fontId="140" fillId="36" borderId="208" xfId="0" applyNumberFormat="1" applyFont="1" applyFill="1" applyBorder="1" applyAlignment="1">
      <alignment horizontal="center" vertical="center"/>
    </xf>
    <xf numFmtId="166" fontId="140" fillId="35" borderId="208" xfId="0" applyNumberFormat="1" applyFont="1" applyFill="1" applyBorder="1" applyAlignment="1">
      <alignment horizontal="center" vertical="center"/>
    </xf>
    <xf numFmtId="49" fontId="140" fillId="36" borderId="47" xfId="0" applyNumberFormat="1" applyFont="1" applyFill="1" applyBorder="1" applyAlignment="1">
      <alignment vertical="center"/>
    </xf>
    <xf numFmtId="166" fontId="140" fillId="36" borderId="43" xfId="0" applyNumberFormat="1" applyFont="1" applyFill="1" applyBorder="1" applyAlignment="1">
      <alignment horizontal="center" vertical="center"/>
    </xf>
    <xf numFmtId="49" fontId="140" fillId="35" borderId="47" xfId="0" applyNumberFormat="1" applyFont="1" applyFill="1" applyBorder="1" applyAlignment="1">
      <alignment vertical="center"/>
    </xf>
    <xf numFmtId="166" fontId="140" fillId="35" borderId="43" xfId="0" applyNumberFormat="1" applyFont="1" applyFill="1" applyBorder="1" applyAlignment="1">
      <alignment horizontal="center" vertical="center"/>
    </xf>
    <xf numFmtId="173" fontId="218" fillId="32" borderId="216" xfId="0" applyNumberFormat="1" applyFont="1" applyFill="1" applyBorder="1" applyAlignment="1">
      <alignment horizontal="center" vertical="center"/>
    </xf>
    <xf numFmtId="49" fontId="140" fillId="36" borderId="110" xfId="0" applyNumberFormat="1" applyFont="1" applyFill="1" applyBorder="1" applyAlignment="1">
      <alignment vertical="center"/>
    </xf>
    <xf numFmtId="166" fontId="140" fillId="36" borderId="59" xfId="0" applyNumberFormat="1" applyFont="1" applyFill="1" applyBorder="1" applyAlignment="1">
      <alignment horizontal="center" vertical="center"/>
    </xf>
    <xf numFmtId="166" fontId="140" fillId="36" borderId="130" xfId="0" applyNumberFormat="1" applyFont="1" applyFill="1" applyBorder="1" applyAlignment="1">
      <alignment horizontal="center" vertical="center"/>
    </xf>
    <xf numFmtId="166" fontId="218" fillId="35" borderId="59" xfId="0" applyNumberFormat="1" applyFont="1" applyFill="1" applyBorder="1" applyAlignment="1">
      <alignment horizontal="center" vertical="center"/>
    </xf>
    <xf numFmtId="173" fontId="218" fillId="32" borderId="63" xfId="0" applyNumberFormat="1" applyFont="1" applyFill="1" applyBorder="1" applyAlignment="1">
      <alignment horizontal="center" vertical="center"/>
    </xf>
    <xf numFmtId="49" fontId="140" fillId="36" borderId="217" xfId="0" applyNumberFormat="1" applyFont="1" applyFill="1" applyBorder="1" applyAlignment="1">
      <alignment vertical="center"/>
    </xf>
    <xf numFmtId="49" fontId="140" fillId="36" borderId="110" xfId="0" applyNumberFormat="1" applyFont="1" applyFill="1" applyBorder="1" applyAlignment="1">
      <alignment horizontal="center" vertical="center"/>
    </xf>
    <xf numFmtId="49" fontId="140" fillId="35" borderId="47" xfId="0" applyNumberFormat="1" applyFont="1" applyFill="1" applyBorder="1" applyAlignment="1">
      <alignment horizontal="center" vertical="center"/>
    </xf>
    <xf numFmtId="49" fontId="140" fillId="36" borderId="47" xfId="0" applyNumberFormat="1" applyFont="1" applyFill="1" applyBorder="1" applyAlignment="1">
      <alignment horizontal="center" vertical="center"/>
    </xf>
    <xf numFmtId="166" fontId="213" fillId="36" borderId="59" xfId="0" applyNumberFormat="1" applyFont="1" applyFill="1" applyBorder="1" applyAlignment="1">
      <alignment horizontal="center" vertical="center"/>
    </xf>
    <xf numFmtId="0" fontId="215" fillId="33" borderId="59" xfId="0" applyFont="1" applyFill="1" applyBorder="1" applyAlignment="1">
      <alignment horizontal="center" vertical="center" wrapText="1"/>
    </xf>
    <xf numFmtId="0" fontId="215" fillId="33" borderId="59" xfId="0" applyFont="1" applyFill="1" applyBorder="1" applyAlignment="1">
      <alignment horizontal="center" vertical="center"/>
    </xf>
    <xf numFmtId="173" fontId="218" fillId="32" borderId="43" xfId="0" applyNumberFormat="1" applyFont="1" applyFill="1" applyBorder="1" applyAlignment="1">
      <alignment horizontal="center" vertical="center"/>
    </xf>
    <xf numFmtId="49" fontId="140" fillId="36" borderId="57" xfId="0" applyNumberFormat="1" applyFont="1" applyFill="1" applyBorder="1" applyAlignment="1">
      <alignment horizontal="center" vertical="center"/>
    </xf>
    <xf numFmtId="166" fontId="140" fillId="36" borderId="53" xfId="0" applyNumberFormat="1" applyFont="1" applyFill="1" applyBorder="1" applyAlignment="1">
      <alignment horizontal="center" vertical="center"/>
    </xf>
    <xf numFmtId="166" fontId="257" fillId="36" borderId="59" xfId="0" applyNumberFormat="1" applyFont="1" applyFill="1" applyBorder="1" applyAlignment="1">
      <alignment horizontal="center" vertical="center"/>
    </xf>
    <xf numFmtId="166" fontId="257" fillId="36" borderId="208" xfId="0" applyNumberFormat="1" applyFont="1" applyFill="1" applyBorder="1" applyAlignment="1">
      <alignment horizontal="center" vertical="center"/>
    </xf>
    <xf numFmtId="166" fontId="257" fillId="35" borderId="208" xfId="0" applyNumberFormat="1" applyFont="1" applyFill="1" applyBorder="1" applyAlignment="1">
      <alignment horizontal="center" vertical="center"/>
    </xf>
    <xf numFmtId="0" fontId="218" fillId="32" borderId="107" xfId="236" applyFont="1" applyFill="1" applyBorder="1" applyAlignment="1" applyProtection="1">
      <alignment vertical="center"/>
      <protection hidden="1"/>
    </xf>
    <xf numFmtId="0" fontId="218" fillId="32" borderId="133" xfId="236" applyFont="1" applyFill="1" applyBorder="1" applyAlignment="1" applyProtection="1">
      <alignment vertical="center"/>
      <protection hidden="1"/>
    </xf>
    <xf numFmtId="0" fontId="218" fillId="32" borderId="218" xfId="236" applyFont="1" applyFill="1" applyBorder="1" applyAlignment="1" applyProtection="1">
      <alignment horizontal="center" vertical="center" wrapText="1"/>
      <protection hidden="1"/>
    </xf>
    <xf numFmtId="0" fontId="213" fillId="0" borderId="214" xfId="0" applyFont="1" applyBorder="1" applyAlignment="1">
      <alignment horizontal="center" vertical="center"/>
    </xf>
    <xf numFmtId="166" fontId="213" fillId="0" borderId="216" xfId="0" applyNumberFormat="1" applyFont="1" applyFill="1" applyBorder="1" applyAlignment="1" applyProtection="1">
      <alignment horizontal="center" vertical="center"/>
      <protection hidden="1"/>
    </xf>
    <xf numFmtId="0" fontId="213" fillId="0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15" fillId="33" borderId="208" xfId="0" applyFont="1" applyFill="1" applyBorder="1" applyAlignment="1">
      <alignment horizontal="center" vertical="center"/>
    </xf>
    <xf numFmtId="206" fontId="214" fillId="30" borderId="208" xfId="0" applyNumberFormat="1" applyFont="1" applyFill="1" applyBorder="1" applyAlignment="1">
      <alignment horizontal="center"/>
    </xf>
    <xf numFmtId="206" fontId="213" fillId="28" borderId="208" xfId="0" applyNumberFormat="1" applyFont="1" applyFill="1" applyBorder="1" applyAlignment="1">
      <alignment horizontal="center"/>
    </xf>
    <xf numFmtId="206" fontId="213" fillId="30" borderId="208" xfId="0" applyNumberFormat="1" applyFont="1" applyFill="1" applyBorder="1" applyAlignment="1">
      <alignment horizontal="center"/>
    </xf>
    <xf numFmtId="206" fontId="214" fillId="28" borderId="208" xfId="0" applyNumberFormat="1" applyFont="1" applyFill="1" applyBorder="1" applyAlignment="1">
      <alignment horizontal="center"/>
    </xf>
    <xf numFmtId="0" fontId="213" fillId="30" borderId="208" xfId="321" applyFont="1" applyFill="1" applyBorder="1" applyAlignment="1">
      <alignment horizontal="center" vertical="center"/>
    </xf>
    <xf numFmtId="206" fontId="259" fillId="0" borderId="60" xfId="0" applyNumberFormat="1" applyFont="1" applyFill="1" applyBorder="1" applyAlignment="1">
      <alignment horizontal="center"/>
    </xf>
    <xf numFmtId="173" fontId="218" fillId="32" borderId="59" xfId="0" applyNumberFormat="1" applyFont="1" applyFill="1" applyBorder="1" applyAlignment="1">
      <alignment horizontal="center" vertical="center"/>
    </xf>
    <xf numFmtId="173" fontId="218" fillId="32" borderId="209" xfId="0" applyNumberFormat="1" applyFont="1" applyFill="1" applyBorder="1" applyAlignment="1">
      <alignment horizontal="center" vertical="center"/>
    </xf>
    <xf numFmtId="16" fontId="138" fillId="32" borderId="208" xfId="0" applyNumberFormat="1" applyFont="1" applyFill="1" applyBorder="1" applyAlignment="1">
      <alignment horizontal="center" vertical="center" wrapText="1"/>
    </xf>
    <xf numFmtId="0" fontId="261" fillId="0" borderId="208" xfId="0" applyFont="1" applyFill="1" applyBorder="1" applyAlignment="1">
      <alignment horizontal="center"/>
    </xf>
    <xf numFmtId="16" fontId="138" fillId="30" borderId="208" xfId="0" applyNumberFormat="1" applyFont="1" applyFill="1" applyBorder="1" applyAlignment="1">
      <alignment horizontal="center"/>
    </xf>
    <xf numFmtId="16" fontId="261" fillId="30" borderId="208" xfId="0" applyNumberFormat="1" applyFont="1" applyFill="1" applyBorder="1" applyAlignment="1">
      <alignment horizontal="center"/>
    </xf>
    <xf numFmtId="0" fontId="138" fillId="0" borderId="208" xfId="0" applyFont="1" applyFill="1" applyBorder="1" applyAlignment="1">
      <alignment horizontal="center"/>
    </xf>
    <xf numFmtId="0" fontId="270" fillId="30" borderId="57" xfId="0" applyFont="1" applyFill="1" applyBorder="1" applyAlignment="1"/>
    <xf numFmtId="0" fontId="270" fillId="30" borderId="53" xfId="0" applyFont="1" applyFill="1" applyBorder="1" applyAlignment="1">
      <alignment horizontal="center"/>
    </xf>
    <xf numFmtId="16" fontId="261" fillId="30" borderId="53" xfId="0" applyNumberFormat="1" applyFont="1" applyFill="1" applyBorder="1" applyAlignment="1">
      <alignment horizontal="center"/>
    </xf>
    <xf numFmtId="16" fontId="270" fillId="30" borderId="53" xfId="0" applyNumberFormat="1" applyFont="1" applyFill="1" applyBorder="1" applyAlignment="1">
      <alignment horizontal="center"/>
    </xf>
    <xf numFmtId="16" fontId="270" fillId="30" borderId="60" xfId="0" applyNumberFormat="1" applyFont="1" applyFill="1" applyBorder="1" applyAlignment="1">
      <alignment horizontal="center"/>
    </xf>
    <xf numFmtId="0" fontId="213" fillId="0" borderId="53" xfId="0" applyFont="1" applyBorder="1" applyAlignment="1">
      <alignment horizontal="center"/>
    </xf>
    <xf numFmtId="0" fontId="213" fillId="0" borderId="60" xfId="0" applyFont="1" applyBorder="1" applyAlignment="1">
      <alignment horizontal="center"/>
    </xf>
    <xf numFmtId="0" fontId="213" fillId="0" borderId="208" xfId="0" quotePrefix="1" applyFont="1" applyBorder="1" applyAlignment="1">
      <alignment horizontal="center"/>
    </xf>
    <xf numFmtId="176" fontId="261" fillId="30" borderId="208" xfId="0" applyNumberFormat="1" applyFont="1" applyFill="1" applyBorder="1" applyAlignment="1">
      <alignment horizontal="center"/>
    </xf>
    <xf numFmtId="16" fontId="138" fillId="0" borderId="208" xfId="0" applyNumberFormat="1" applyFont="1" applyFill="1" applyBorder="1" applyAlignment="1">
      <alignment horizontal="center"/>
    </xf>
    <xf numFmtId="0" fontId="138" fillId="30" borderId="57" xfId="0" applyFont="1" applyFill="1" applyBorder="1" applyAlignment="1"/>
    <xf numFmtId="176" fontId="138" fillId="30" borderId="53" xfId="0" applyNumberFormat="1" applyFont="1" applyFill="1" applyBorder="1" applyAlignment="1">
      <alignment horizontal="center"/>
    </xf>
    <xf numFmtId="16" fontId="138" fillId="0" borderId="53" xfId="0" applyNumberFormat="1" applyFont="1" applyFill="1" applyBorder="1" applyAlignment="1">
      <alignment horizontal="center"/>
    </xf>
    <xf numFmtId="16" fontId="261" fillId="30" borderId="60" xfId="0" applyNumberFormat="1" applyFont="1" applyFill="1" applyBorder="1" applyAlignment="1">
      <alignment horizontal="center"/>
    </xf>
    <xf numFmtId="0" fontId="261" fillId="30" borderId="115" xfId="0" applyFont="1" applyFill="1" applyBorder="1" applyAlignment="1"/>
    <xf numFmtId="176" fontId="261" fillId="30" borderId="112" xfId="0" applyNumberFormat="1" applyFont="1" applyFill="1" applyBorder="1" applyAlignment="1">
      <alignment horizontal="center"/>
    </xf>
    <xf numFmtId="16" fontId="138" fillId="0" borderId="112" xfId="0" applyNumberFormat="1" applyFont="1" applyFill="1" applyBorder="1" applyAlignment="1">
      <alignment horizontal="center"/>
    </xf>
    <xf numFmtId="16" fontId="138" fillId="30" borderId="112" xfId="0" applyNumberFormat="1" applyFont="1" applyFill="1" applyBorder="1" applyAlignment="1">
      <alignment horizontal="center"/>
    </xf>
    <xf numFmtId="16" fontId="138" fillId="30" borderId="140" xfId="0" applyNumberFormat="1" applyFont="1" applyFill="1" applyBorder="1" applyAlignment="1">
      <alignment horizontal="center"/>
    </xf>
    <xf numFmtId="16" fontId="138" fillId="32" borderId="53" xfId="0" applyNumberFormat="1" applyFont="1" applyFill="1" applyBorder="1" applyAlignment="1">
      <alignment horizontal="center" vertical="center" wrapText="1"/>
    </xf>
    <xf numFmtId="16" fontId="138" fillId="32" borderId="60" xfId="0" applyNumberFormat="1" applyFont="1" applyFill="1" applyBorder="1" applyAlignment="1">
      <alignment horizontal="center" vertical="center" wrapText="1"/>
    </xf>
    <xf numFmtId="0" fontId="261" fillId="34" borderId="115" xfId="0" applyFont="1" applyFill="1" applyBorder="1" applyAlignment="1"/>
    <xf numFmtId="0" fontId="261" fillId="0" borderId="112" xfId="0" applyFont="1" applyFill="1" applyBorder="1" applyAlignment="1">
      <alignment horizontal="center"/>
    </xf>
    <xf numFmtId="16" fontId="261" fillId="30" borderId="112" xfId="0" applyNumberFormat="1" applyFont="1" applyFill="1" applyBorder="1" applyAlignment="1">
      <alignment horizontal="center"/>
    </xf>
    <xf numFmtId="16" fontId="261" fillId="30" borderId="140" xfId="0" applyNumberFormat="1" applyFont="1" applyFill="1" applyBorder="1" applyAlignment="1">
      <alignment horizontal="center"/>
    </xf>
    <xf numFmtId="0" fontId="261" fillId="0" borderId="115" xfId="0" applyFont="1" applyFill="1" applyBorder="1" applyAlignment="1"/>
    <xf numFmtId="167" fontId="213" fillId="0" borderId="219" xfId="236" applyNumberFormat="1" applyFont="1" applyFill="1" applyBorder="1" applyAlignment="1" applyProtection="1">
      <alignment horizontal="center" vertical="center"/>
      <protection hidden="1"/>
    </xf>
    <xf numFmtId="20" fontId="213" fillId="0" borderId="89" xfId="236" quotePrefix="1" applyNumberFormat="1" applyFont="1" applyFill="1" applyBorder="1" applyAlignment="1" applyProtection="1">
      <alignment horizontal="center" vertical="center"/>
      <protection hidden="1"/>
    </xf>
    <xf numFmtId="173" fontId="218" fillId="32" borderId="59" xfId="0" applyNumberFormat="1" applyFont="1" applyFill="1" applyBorder="1" applyAlignment="1">
      <alignment horizontal="center" vertical="center"/>
    </xf>
    <xf numFmtId="173" fontId="218" fillId="32" borderId="53" xfId="0" applyNumberFormat="1" applyFont="1" applyFill="1" applyBorder="1" applyAlignment="1">
      <alignment horizontal="center" vertical="center"/>
    </xf>
    <xf numFmtId="173" fontId="218" fillId="32" borderId="208" xfId="0" applyNumberFormat="1" applyFont="1" applyFill="1" applyBorder="1" applyAlignment="1">
      <alignment horizontal="center" vertical="center"/>
    </xf>
    <xf numFmtId="49" fontId="140" fillId="36" borderId="221" xfId="0" applyNumberFormat="1" applyFont="1" applyFill="1" applyBorder="1" applyAlignment="1">
      <alignment vertical="center"/>
    </xf>
    <xf numFmtId="166" fontId="140" fillId="36" borderId="222" xfId="0" applyNumberFormat="1" applyFont="1" applyFill="1" applyBorder="1" applyAlignment="1">
      <alignment horizontal="center" vertical="center"/>
    </xf>
    <xf numFmtId="49" fontId="140" fillId="35" borderId="221" xfId="0" applyNumberFormat="1" applyFont="1" applyFill="1" applyBorder="1" applyAlignment="1">
      <alignment vertical="center"/>
    </xf>
    <xf numFmtId="166" fontId="140" fillId="35" borderId="222" xfId="0" applyNumberFormat="1" applyFont="1" applyFill="1" applyBorder="1" applyAlignment="1">
      <alignment horizontal="center" vertical="center"/>
    </xf>
    <xf numFmtId="166" fontId="257" fillId="35" borderId="222" xfId="0" applyNumberFormat="1" applyFont="1" applyFill="1" applyBorder="1" applyAlignment="1">
      <alignment horizontal="center" vertical="center"/>
    </xf>
    <xf numFmtId="166" fontId="140" fillId="35" borderId="223" xfId="0" applyNumberFormat="1" applyFont="1" applyFill="1" applyBorder="1" applyAlignment="1">
      <alignment horizontal="center" vertical="center"/>
    </xf>
    <xf numFmtId="166" fontId="257" fillId="36" borderId="222" xfId="0" applyNumberFormat="1" applyFont="1" applyFill="1" applyBorder="1" applyAlignment="1">
      <alignment horizontal="center" vertical="center"/>
    </xf>
    <xf numFmtId="166" fontId="140" fillId="36" borderId="223" xfId="0" applyNumberFormat="1" applyFont="1" applyFill="1" applyBorder="1" applyAlignment="1">
      <alignment horizontal="center" vertical="center"/>
    </xf>
    <xf numFmtId="166" fontId="257" fillId="35" borderId="224" xfId="0" applyNumberFormat="1" applyFont="1" applyFill="1" applyBorder="1" applyAlignment="1">
      <alignment horizontal="center" vertical="center"/>
    </xf>
    <xf numFmtId="166" fontId="140" fillId="35" borderId="224" xfId="0" applyNumberFormat="1" applyFont="1" applyFill="1" applyBorder="1" applyAlignment="1">
      <alignment horizontal="center" vertical="center"/>
    </xf>
    <xf numFmtId="0" fontId="271" fillId="0" borderId="0" xfId="106" applyFont="1" applyFill="1" applyAlignment="1" applyProtection="1">
      <alignment horizontal="left"/>
    </xf>
    <xf numFmtId="0" fontId="28" fillId="26" borderId="18" xfId="0" applyFont="1" applyFill="1" applyBorder="1" applyAlignment="1">
      <alignment horizontal="center"/>
    </xf>
    <xf numFmtId="0" fontId="28" fillId="26" borderId="0" xfId="0" applyFont="1" applyFill="1" applyBorder="1" applyAlignment="1">
      <alignment horizontal="center"/>
    </xf>
    <xf numFmtId="0" fontId="28" fillId="26" borderId="19" xfId="0" applyFont="1" applyFill="1" applyBorder="1" applyAlignment="1">
      <alignment horizontal="center"/>
    </xf>
    <xf numFmtId="49" fontId="31" fillId="26" borderId="18" xfId="121" applyNumberFormat="1" applyFont="1" applyFill="1" applyBorder="1" applyAlignment="1" applyProtection="1">
      <alignment horizontal="center"/>
    </xf>
    <xf numFmtId="49" fontId="31" fillId="26" borderId="0" xfId="121" applyNumberFormat="1" applyFont="1" applyFill="1" applyBorder="1" applyAlignment="1" applyProtection="1">
      <alignment horizontal="center"/>
    </xf>
    <xf numFmtId="49" fontId="31" fillId="26" borderId="19" xfId="121" applyNumberFormat="1" applyFont="1" applyFill="1" applyBorder="1" applyAlignment="1" applyProtection="1">
      <alignment horizontal="center"/>
    </xf>
    <xf numFmtId="0" fontId="226" fillId="26" borderId="0" xfId="106" applyFont="1" applyFill="1" applyBorder="1" applyAlignment="1" applyProtection="1">
      <alignment horizontal="center"/>
    </xf>
    <xf numFmtId="0" fontId="34" fillId="26" borderId="0" xfId="0" applyFont="1" applyFill="1" applyBorder="1" applyAlignment="1">
      <alignment horizontal="center"/>
    </xf>
    <xf numFmtId="0" fontId="34" fillId="26" borderId="19" xfId="0" applyFont="1" applyFill="1" applyBorder="1" applyAlignment="1">
      <alignment horizontal="center"/>
    </xf>
    <xf numFmtId="0" fontId="34" fillId="26" borderId="0" xfId="0" applyFont="1" applyFill="1" applyBorder="1" applyAlignment="1">
      <alignment horizontal="left"/>
    </xf>
    <xf numFmtId="0" fontId="37" fillId="26" borderId="0" xfId="106" applyFont="1" applyFill="1" applyBorder="1" applyAlignment="1" applyProtection="1">
      <alignment horizontal="center"/>
    </xf>
    <xf numFmtId="0" fontId="44" fillId="0" borderId="1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213" fillId="27" borderId="43" xfId="0" applyFont="1" applyFill="1" applyBorder="1" applyAlignment="1">
      <alignment horizontal="center" vertical="center" wrapText="1"/>
    </xf>
    <xf numFmtId="0" fontId="213" fillId="27" borderId="213" xfId="0" applyFont="1" applyFill="1" applyBorder="1" applyAlignment="1">
      <alignment horizontal="center" vertical="center" wrapText="1"/>
    </xf>
    <xf numFmtId="0" fontId="213" fillId="27" borderId="110" xfId="0" applyFont="1" applyFill="1" applyBorder="1" applyAlignment="1">
      <alignment horizontal="center" vertical="center" wrapText="1"/>
    </xf>
    <xf numFmtId="0" fontId="213" fillId="27" borderId="47" xfId="0" applyFont="1" applyFill="1" applyBorder="1" applyAlignment="1">
      <alignment horizontal="center" vertical="center"/>
    </xf>
    <xf numFmtId="0" fontId="213" fillId="27" borderId="212" xfId="0" applyFont="1" applyFill="1" applyBorder="1" applyAlignment="1">
      <alignment horizontal="center" vertical="center"/>
    </xf>
    <xf numFmtId="0" fontId="213" fillId="27" borderId="59" xfId="0" applyFont="1" applyFill="1" applyBorder="1" applyAlignment="1">
      <alignment horizontal="center" vertical="center" wrapText="1"/>
    </xf>
    <xf numFmtId="0" fontId="213" fillId="27" borderId="8" xfId="0" applyFont="1" applyFill="1" applyBorder="1" applyAlignment="1">
      <alignment horizontal="center" vertical="center"/>
    </xf>
    <xf numFmtId="0" fontId="213" fillId="27" borderId="209" xfId="0" applyFont="1" applyFill="1" applyBorder="1" applyAlignment="1">
      <alignment horizontal="center" vertical="center"/>
    </xf>
    <xf numFmtId="0" fontId="212" fillId="27" borderId="59" xfId="0" applyFont="1" applyFill="1" applyBorder="1" applyAlignment="1">
      <alignment horizontal="center"/>
    </xf>
    <xf numFmtId="0" fontId="212" fillId="27" borderId="130" xfId="0" applyFont="1" applyFill="1" applyBorder="1" applyAlignment="1">
      <alignment horizontal="center"/>
    </xf>
    <xf numFmtId="0" fontId="213" fillId="27" borderId="8" xfId="0" applyFont="1" applyFill="1" applyBorder="1" applyAlignment="1">
      <alignment horizontal="center" vertical="center" wrapText="1"/>
    </xf>
    <xf numFmtId="169" fontId="213" fillId="27" borderId="8" xfId="0" applyNumberFormat="1" applyFont="1" applyFill="1" applyBorder="1" applyAlignment="1">
      <alignment horizontal="center" vertical="center" wrapText="1"/>
    </xf>
    <xf numFmtId="169" fontId="213" fillId="27" borderId="209" xfId="0" applyNumberFormat="1" applyFont="1" applyFill="1" applyBorder="1" applyAlignment="1">
      <alignment horizontal="center" vertical="center"/>
    </xf>
    <xf numFmtId="0" fontId="212" fillId="27" borderId="137" xfId="0" applyFont="1" applyFill="1" applyBorder="1" applyAlignment="1">
      <alignment horizontal="center"/>
    </xf>
    <xf numFmtId="0" fontId="212" fillId="27" borderId="3" xfId="0" applyFont="1" applyFill="1" applyBorder="1" applyAlignment="1">
      <alignment horizontal="center"/>
    </xf>
    <xf numFmtId="0" fontId="212" fillId="27" borderId="138" xfId="0" applyFont="1" applyFill="1" applyBorder="1" applyAlignment="1">
      <alignment horizontal="center"/>
    </xf>
    <xf numFmtId="0" fontId="213" fillId="27" borderId="166" xfId="0" applyFont="1" applyFill="1" applyBorder="1" applyAlignment="1">
      <alignment horizontal="center" vertical="center" wrapText="1"/>
    </xf>
    <xf numFmtId="0" fontId="213" fillId="27" borderId="164" xfId="0" applyFont="1" applyFill="1" applyBorder="1" applyAlignment="1">
      <alignment horizontal="center" vertical="center" wrapText="1"/>
    </xf>
    <xf numFmtId="0" fontId="213" fillId="27" borderId="167" xfId="0" applyFont="1" applyFill="1" applyBorder="1" applyAlignment="1">
      <alignment horizontal="center" vertical="center" wrapText="1"/>
    </xf>
    <xf numFmtId="0" fontId="218" fillId="0" borderId="166" xfId="0" applyFont="1" applyFill="1" applyBorder="1" applyAlignment="1">
      <alignment horizontal="center" vertical="center" wrapText="1"/>
    </xf>
    <xf numFmtId="0" fontId="218" fillId="0" borderId="164" xfId="0" applyFont="1" applyFill="1" applyBorder="1" applyAlignment="1">
      <alignment horizontal="center" vertical="center" wrapText="1"/>
    </xf>
    <xf numFmtId="0" fontId="218" fillId="0" borderId="167" xfId="0" applyFont="1" applyFill="1" applyBorder="1" applyAlignment="1">
      <alignment horizontal="center" vertical="center" wrapText="1"/>
    </xf>
    <xf numFmtId="0" fontId="213" fillId="27" borderId="166" xfId="0" applyFont="1" applyFill="1" applyBorder="1" applyAlignment="1">
      <alignment horizontal="center" vertical="center"/>
    </xf>
    <xf numFmtId="0" fontId="213" fillId="27" borderId="164" xfId="0" applyFont="1" applyFill="1" applyBorder="1" applyAlignment="1">
      <alignment horizontal="center" vertical="center"/>
    </xf>
    <xf numFmtId="0" fontId="213" fillId="27" borderId="167" xfId="0" applyFont="1" applyFill="1" applyBorder="1" applyAlignment="1">
      <alignment horizontal="center" vertical="center"/>
    </xf>
    <xf numFmtId="166" fontId="249" fillId="0" borderId="220" xfId="0" applyNumberFormat="1" applyFont="1" applyFill="1" applyBorder="1" applyAlignment="1">
      <alignment horizontal="center" vertical="center" wrapText="1"/>
    </xf>
    <xf numFmtId="166" fontId="249" fillId="0" borderId="168" xfId="0" applyNumberFormat="1" applyFont="1" applyFill="1" applyBorder="1" applyAlignment="1">
      <alignment horizontal="center" vertical="center" wrapText="1"/>
    </xf>
    <xf numFmtId="166" fontId="249" fillId="0" borderId="169" xfId="0" applyNumberFormat="1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/>
    </xf>
    <xf numFmtId="14" fontId="39" fillId="0" borderId="87" xfId="0" applyNumberFormat="1" applyFont="1" applyFill="1" applyBorder="1" applyAlignment="1">
      <alignment horizontal="center"/>
    </xf>
    <xf numFmtId="0" fontId="218" fillId="0" borderId="110" xfId="0" applyFont="1" applyFill="1" applyBorder="1" applyAlignment="1">
      <alignment horizontal="center" vertical="center" wrapText="1"/>
    </xf>
    <xf numFmtId="0" fontId="218" fillId="0" borderId="47" xfId="0" applyFont="1" applyFill="1" applyBorder="1" applyAlignment="1">
      <alignment horizontal="center" vertical="center"/>
    </xf>
    <xf numFmtId="0" fontId="218" fillId="0" borderId="57" xfId="0" applyFont="1" applyFill="1" applyBorder="1" applyAlignment="1">
      <alignment horizontal="center" vertical="center"/>
    </xf>
    <xf numFmtId="0" fontId="213" fillId="38" borderId="110" xfId="0" applyFont="1" applyFill="1" applyBorder="1" applyAlignment="1">
      <alignment horizontal="center" vertical="center"/>
    </xf>
    <xf numFmtId="0" fontId="213" fillId="38" borderId="47" xfId="0" applyFont="1" applyFill="1" applyBorder="1" applyAlignment="1">
      <alignment horizontal="center" vertical="center"/>
    </xf>
    <xf numFmtId="0" fontId="213" fillId="38" borderId="57" xfId="0" applyFont="1" applyFill="1" applyBorder="1" applyAlignment="1">
      <alignment horizontal="center" vertical="center"/>
    </xf>
    <xf numFmtId="0" fontId="213" fillId="38" borderId="59" xfId="0" applyFont="1" applyFill="1" applyBorder="1" applyAlignment="1">
      <alignment horizontal="center" vertical="center"/>
    </xf>
    <xf numFmtId="0" fontId="213" fillId="38" borderId="208" xfId="0" applyFont="1" applyFill="1" applyBorder="1" applyAlignment="1">
      <alignment horizontal="center" vertical="center"/>
    </xf>
    <xf numFmtId="0" fontId="213" fillId="38" borderId="53" xfId="0" applyFont="1" applyFill="1" applyBorder="1" applyAlignment="1">
      <alignment horizontal="center" vertical="center"/>
    </xf>
    <xf numFmtId="0" fontId="218" fillId="0" borderId="164" xfId="0" applyFont="1" applyFill="1" applyBorder="1" applyAlignment="1">
      <alignment horizontal="center" vertical="center"/>
    </xf>
    <xf numFmtId="0" fontId="218" fillId="0" borderId="167" xfId="0" applyFont="1" applyFill="1" applyBorder="1" applyAlignment="1">
      <alignment horizontal="center" vertical="center"/>
    </xf>
    <xf numFmtId="0" fontId="218" fillId="0" borderId="115" xfId="0" applyFont="1" applyFill="1" applyBorder="1" applyAlignment="1">
      <alignment horizontal="center" vertical="center" wrapText="1"/>
    </xf>
    <xf numFmtId="0" fontId="227" fillId="38" borderId="59" xfId="0" applyFont="1" applyFill="1" applyBorder="1" applyAlignment="1">
      <alignment horizontal="center"/>
    </xf>
    <xf numFmtId="0" fontId="227" fillId="38" borderId="130" xfId="0" applyFont="1" applyFill="1" applyBorder="1" applyAlignment="1">
      <alignment horizontal="center"/>
    </xf>
    <xf numFmtId="14" fontId="39" fillId="0" borderId="0" xfId="0" applyNumberFormat="1" applyFont="1" applyFill="1" applyBorder="1" applyAlignment="1">
      <alignment horizontal="center"/>
    </xf>
    <xf numFmtId="169" fontId="213" fillId="38" borderId="208" xfId="0" applyNumberFormat="1" applyFont="1" applyFill="1" applyBorder="1" applyAlignment="1">
      <alignment horizontal="center" vertical="center"/>
    </xf>
    <xf numFmtId="169" fontId="213" fillId="38" borderId="53" xfId="0" applyNumberFormat="1" applyFont="1" applyFill="1" applyBorder="1" applyAlignment="1">
      <alignment horizontal="center" vertical="center"/>
    </xf>
    <xf numFmtId="169" fontId="213" fillId="38" borderId="43" xfId="0" applyNumberFormat="1" applyFont="1" applyFill="1" applyBorder="1" applyAlignment="1">
      <alignment horizontal="center" vertical="center"/>
    </xf>
    <xf numFmtId="169" fontId="213" fillId="38" borderId="60" xfId="0" applyNumberFormat="1" applyFont="1" applyFill="1" applyBorder="1" applyAlignment="1">
      <alignment horizontal="center" vertical="center"/>
    </xf>
    <xf numFmtId="0" fontId="213" fillId="38" borderId="59" xfId="0" applyFont="1" applyFill="1" applyBorder="1" applyAlignment="1">
      <alignment horizontal="center" vertical="center" wrapText="1"/>
    </xf>
    <xf numFmtId="0" fontId="213" fillId="38" borderId="208" xfId="0" applyFont="1" applyFill="1" applyBorder="1" applyAlignment="1">
      <alignment horizontal="center" vertical="center" wrapText="1"/>
    </xf>
    <xf numFmtId="0" fontId="213" fillId="38" borderId="53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/>
    </xf>
    <xf numFmtId="0" fontId="138" fillId="27" borderId="110" xfId="238" applyFont="1" applyFill="1" applyBorder="1" applyAlignment="1" applyProtection="1">
      <alignment horizontal="center" vertical="center" wrapText="1"/>
      <protection hidden="1"/>
    </xf>
    <xf numFmtId="0" fontId="138" fillId="27" borderId="57" xfId="238" applyFont="1" applyFill="1" applyBorder="1" applyAlignment="1" applyProtection="1">
      <alignment horizontal="center" vertical="center"/>
      <protection hidden="1"/>
    </xf>
    <xf numFmtId="0" fontId="138" fillId="27" borderId="59" xfId="238" applyFont="1" applyFill="1" applyBorder="1" applyAlignment="1" applyProtection="1">
      <alignment horizontal="center" vertical="center"/>
      <protection hidden="1"/>
    </xf>
    <xf numFmtId="0" fontId="138" fillId="27" borderId="53" xfId="238" applyFont="1" applyFill="1" applyBorder="1" applyAlignment="1" applyProtection="1">
      <alignment horizontal="center" vertical="center"/>
      <protection hidden="1"/>
    </xf>
    <xf numFmtId="0" fontId="140" fillId="27" borderId="59" xfId="238" applyFont="1" applyFill="1" applyBorder="1" applyAlignment="1" applyProtection="1">
      <alignment horizontal="center" vertical="center"/>
      <protection hidden="1"/>
    </xf>
    <xf numFmtId="0" fontId="140" fillId="27" borderId="130" xfId="238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218" fillId="32" borderId="175" xfId="236" applyFont="1" applyFill="1" applyBorder="1" applyAlignment="1" applyProtection="1">
      <alignment horizontal="center" vertical="center"/>
      <protection hidden="1"/>
    </xf>
    <xf numFmtId="0" fontId="218" fillId="32" borderId="107" xfId="236" applyFont="1" applyFill="1" applyBorder="1" applyAlignment="1" applyProtection="1">
      <alignment horizontal="center" vertical="center"/>
      <protection hidden="1"/>
    </xf>
    <xf numFmtId="0" fontId="218" fillId="32" borderId="208" xfId="236" applyFont="1" applyFill="1" applyBorder="1" applyAlignment="1" applyProtection="1">
      <alignment horizontal="center" vertical="center"/>
      <protection hidden="1"/>
    </xf>
    <xf numFmtId="0" fontId="218" fillId="32" borderId="102" xfId="236" applyFont="1" applyFill="1" applyBorder="1" applyAlignment="1" applyProtection="1">
      <alignment horizontal="center" vertical="center" wrapText="1"/>
      <protection hidden="1"/>
    </xf>
    <xf numFmtId="0" fontId="218" fillId="32" borderId="172" xfId="236" applyFont="1" applyFill="1" applyBorder="1" applyAlignment="1" applyProtection="1">
      <alignment horizontal="center" vertical="center"/>
      <protection hidden="1"/>
    </xf>
    <xf numFmtId="0" fontId="218" fillId="32" borderId="173" xfId="236" applyFont="1" applyFill="1" applyBorder="1" applyAlignment="1" applyProtection="1">
      <alignment horizontal="center" vertical="center" wrapText="1"/>
      <protection hidden="1"/>
    </xf>
    <xf numFmtId="0" fontId="218" fillId="32" borderId="12" xfId="236" applyFont="1" applyFill="1" applyBorder="1" applyAlignment="1" applyProtection="1">
      <alignment horizontal="center" vertical="center" wrapText="1"/>
      <protection hidden="1"/>
    </xf>
    <xf numFmtId="0" fontId="218" fillId="32" borderId="85" xfId="236" applyFont="1" applyFill="1" applyBorder="1" applyAlignment="1" applyProtection="1">
      <alignment horizontal="center" vertical="center" wrapText="1"/>
      <protection hidden="1"/>
    </xf>
    <xf numFmtId="0" fontId="218" fillId="32" borderId="87" xfId="236" applyFont="1" applyFill="1" applyBorder="1" applyAlignment="1" applyProtection="1">
      <alignment horizontal="center" vertical="center" wrapText="1"/>
      <protection hidden="1"/>
    </xf>
    <xf numFmtId="0" fontId="218" fillId="32" borderId="174" xfId="236" applyFont="1" applyFill="1" applyBorder="1" applyAlignment="1" applyProtection="1">
      <alignment horizontal="center" vertical="center" wrapText="1"/>
      <protection hidden="1"/>
    </xf>
    <xf numFmtId="0" fontId="218" fillId="32" borderId="107" xfId="236" applyFont="1" applyFill="1" applyBorder="1" applyAlignment="1">
      <alignment horizontal="center" vertical="center"/>
    </xf>
    <xf numFmtId="0" fontId="218" fillId="32" borderId="176" xfId="236" applyFont="1" applyFill="1" applyBorder="1" applyAlignment="1">
      <alignment horizontal="center" vertical="center"/>
    </xf>
    <xf numFmtId="0" fontId="47" fillId="0" borderId="14" xfId="320" applyFont="1" applyFill="1" applyBorder="1" applyAlignment="1">
      <alignment horizontal="center"/>
    </xf>
    <xf numFmtId="16" fontId="257" fillId="32" borderId="59" xfId="298" applyNumberFormat="1" applyFont="1" applyFill="1" applyBorder="1" applyAlignment="1">
      <alignment horizontal="center" vertical="center"/>
    </xf>
    <xf numFmtId="16" fontId="257" fillId="32" borderId="215" xfId="298" applyNumberFormat="1" applyFont="1" applyFill="1" applyBorder="1" applyAlignment="1">
      <alignment horizontal="center" vertical="center"/>
    </xf>
    <xf numFmtId="16" fontId="257" fillId="32" borderId="130" xfId="298" applyNumberFormat="1" applyFont="1" applyFill="1" applyBorder="1" applyAlignment="1">
      <alignment horizontal="center" vertical="center"/>
    </xf>
    <xf numFmtId="16" fontId="257" fillId="32" borderId="110" xfId="298" applyNumberFormat="1" applyFont="1" applyFill="1" applyBorder="1" applyAlignment="1">
      <alignment horizontal="center" vertical="center" wrapText="1"/>
    </xf>
    <xf numFmtId="16" fontId="257" fillId="32" borderId="214" xfId="298" applyNumberFormat="1" applyFont="1" applyFill="1" applyBorder="1" applyAlignment="1">
      <alignment horizontal="center" vertical="center"/>
    </xf>
    <xf numFmtId="0" fontId="213" fillId="32" borderId="110" xfId="321" applyFont="1" applyFill="1" applyBorder="1" applyAlignment="1">
      <alignment horizontal="center" vertical="center"/>
    </xf>
    <xf numFmtId="0" fontId="213" fillId="32" borderId="47" xfId="321" applyFont="1" applyFill="1" applyBorder="1" applyAlignment="1">
      <alignment horizontal="center" vertical="center"/>
    </xf>
    <xf numFmtId="168" fontId="213" fillId="32" borderId="59" xfId="321" applyNumberFormat="1" applyFont="1" applyFill="1" applyBorder="1" applyAlignment="1">
      <alignment horizontal="center" vertical="center"/>
    </xf>
    <xf numFmtId="168" fontId="213" fillId="32" borderId="130" xfId="321" applyNumberFormat="1" applyFont="1" applyFill="1" applyBorder="1" applyAlignment="1">
      <alignment horizontal="center" vertical="center"/>
    </xf>
    <xf numFmtId="0" fontId="213" fillId="32" borderId="59" xfId="321" applyFont="1" applyFill="1" applyBorder="1" applyAlignment="1">
      <alignment horizontal="center" vertical="center"/>
    </xf>
    <xf numFmtId="0" fontId="213" fillId="32" borderId="205" xfId="321" applyFont="1" applyFill="1" applyBorder="1" applyAlignment="1">
      <alignment horizontal="center" vertical="center"/>
    </xf>
    <xf numFmtId="0" fontId="213" fillId="32" borderId="57" xfId="321" applyFont="1" applyFill="1" applyBorder="1" applyAlignment="1">
      <alignment horizontal="center" vertical="center"/>
    </xf>
    <xf numFmtId="0" fontId="213" fillId="32" borderId="53" xfId="321" applyFont="1" applyFill="1" applyBorder="1" applyAlignment="1">
      <alignment horizontal="center" vertical="center"/>
    </xf>
    <xf numFmtId="0" fontId="213" fillId="32" borderId="214" xfId="321" applyFont="1" applyFill="1" applyBorder="1" applyAlignment="1">
      <alignment horizontal="center" vertical="center"/>
    </xf>
    <xf numFmtId="0" fontId="213" fillId="32" borderId="215" xfId="321" applyFont="1" applyFill="1" applyBorder="1" applyAlignment="1">
      <alignment horizontal="center" vertical="center"/>
    </xf>
    <xf numFmtId="0" fontId="227" fillId="32" borderId="170" xfId="0" applyFont="1" applyFill="1" applyBorder="1" applyAlignment="1">
      <alignment horizontal="center" vertical="center"/>
    </xf>
    <xf numFmtId="0" fontId="227" fillId="32" borderId="171" xfId="0" applyFont="1" applyFill="1" applyBorder="1" applyAlignment="1">
      <alignment horizontal="center" vertical="center"/>
    </xf>
    <xf numFmtId="0" fontId="227" fillId="32" borderId="120" xfId="0" applyFont="1" applyFill="1" applyBorder="1" applyAlignment="1">
      <alignment horizontal="center" vertical="center"/>
    </xf>
    <xf numFmtId="0" fontId="215" fillId="33" borderId="59" xfId="0" applyFont="1" applyFill="1" applyBorder="1" applyAlignment="1">
      <alignment horizontal="center" vertical="center" wrapText="1"/>
    </xf>
    <xf numFmtId="0" fontId="215" fillId="33" borderId="53" xfId="0" applyFont="1" applyFill="1" applyBorder="1" applyAlignment="1">
      <alignment horizontal="center" vertical="center"/>
    </xf>
    <xf numFmtId="0" fontId="218" fillId="32" borderId="110" xfId="321" applyFont="1" applyFill="1" applyBorder="1" applyAlignment="1">
      <alignment horizontal="center" vertical="center" wrapText="1"/>
    </xf>
    <xf numFmtId="0" fontId="218" fillId="32" borderId="57" xfId="321" applyFont="1" applyFill="1" applyBorder="1" applyAlignment="1">
      <alignment horizontal="center" vertical="center"/>
    </xf>
    <xf numFmtId="0" fontId="218" fillId="32" borderId="24" xfId="321" applyFont="1" applyFill="1" applyBorder="1" applyAlignment="1">
      <alignment horizontal="center" vertical="center"/>
    </xf>
    <xf numFmtId="0" fontId="218" fillId="32" borderId="117" xfId="321" applyFont="1" applyFill="1" applyBorder="1" applyAlignment="1">
      <alignment horizontal="center" vertical="center"/>
    </xf>
    <xf numFmtId="168" fontId="218" fillId="32" borderId="170" xfId="321" applyNumberFormat="1" applyFont="1" applyFill="1" applyBorder="1" applyAlignment="1">
      <alignment horizontal="center" vertical="center"/>
    </xf>
    <xf numFmtId="168" fontId="218" fillId="32" borderId="171" xfId="321" applyNumberFormat="1" applyFont="1" applyFill="1" applyBorder="1" applyAlignment="1">
      <alignment horizontal="center" vertical="center"/>
    </xf>
    <xf numFmtId="168" fontId="218" fillId="32" borderId="120" xfId="321" applyNumberFormat="1" applyFont="1" applyFill="1" applyBorder="1" applyAlignment="1">
      <alignment horizontal="center" vertical="center"/>
    </xf>
    <xf numFmtId="0" fontId="215" fillId="33" borderId="110" xfId="0" applyFont="1" applyFill="1" applyBorder="1" applyAlignment="1">
      <alignment horizontal="center" vertical="center"/>
    </xf>
    <xf numFmtId="0" fontId="215" fillId="33" borderId="57" xfId="0" applyFont="1" applyFill="1" applyBorder="1" applyAlignment="1">
      <alignment horizontal="center" vertical="center"/>
    </xf>
    <xf numFmtId="0" fontId="215" fillId="33" borderId="130" xfId="0" applyFont="1" applyFill="1" applyBorder="1" applyAlignment="1">
      <alignment horizontal="center" vertical="center" wrapText="1"/>
    </xf>
    <xf numFmtId="0" fontId="215" fillId="33" borderId="43" xfId="0" applyFont="1" applyFill="1" applyBorder="1" applyAlignment="1">
      <alignment horizontal="center" vertical="center"/>
    </xf>
    <xf numFmtId="0" fontId="215" fillId="33" borderId="60" xfId="0" applyFont="1" applyFill="1" applyBorder="1" applyAlignment="1">
      <alignment horizontal="center" vertical="center"/>
    </xf>
    <xf numFmtId="0" fontId="215" fillId="33" borderId="59" xfId="0" applyFont="1" applyFill="1" applyBorder="1" applyAlignment="1">
      <alignment horizontal="center" vertical="center"/>
    </xf>
    <xf numFmtId="0" fontId="215" fillId="33" borderId="47" xfId="0" applyFont="1" applyFill="1" applyBorder="1" applyAlignment="1">
      <alignment horizontal="center" vertical="center"/>
    </xf>
    <xf numFmtId="0" fontId="215" fillId="33" borderId="208" xfId="0" applyFont="1" applyFill="1" applyBorder="1" applyAlignment="1">
      <alignment horizontal="center" vertical="center"/>
    </xf>
    <xf numFmtId="0" fontId="213" fillId="32" borderId="102" xfId="236" applyFont="1" applyFill="1" applyBorder="1" applyAlignment="1" applyProtection="1">
      <alignment horizontal="center" vertical="center" wrapText="1"/>
      <protection hidden="1"/>
    </xf>
    <xf numFmtId="0" fontId="213" fillId="32" borderId="172" xfId="236" applyFont="1" applyFill="1" applyBorder="1" applyAlignment="1" applyProtection="1">
      <alignment horizontal="center" vertical="center"/>
      <protection hidden="1"/>
    </xf>
    <xf numFmtId="0" fontId="213" fillId="32" borderId="173" xfId="236" applyFont="1" applyFill="1" applyBorder="1" applyAlignment="1" applyProtection="1">
      <alignment horizontal="center" vertical="center" wrapText="1"/>
      <protection hidden="1"/>
    </xf>
    <xf numFmtId="0" fontId="213" fillId="32" borderId="12" xfId="236" applyFont="1" applyFill="1" applyBorder="1" applyAlignment="1" applyProtection="1">
      <alignment horizontal="center" vertical="center" wrapText="1"/>
      <protection hidden="1"/>
    </xf>
    <xf numFmtId="0" fontId="213" fillId="32" borderId="85" xfId="236" applyFont="1" applyFill="1" applyBorder="1" applyAlignment="1" applyProtection="1">
      <alignment horizontal="center" vertical="center" wrapText="1"/>
      <protection hidden="1"/>
    </xf>
    <xf numFmtId="0" fontId="213" fillId="32" borderId="87" xfId="236" applyFont="1" applyFill="1" applyBorder="1" applyAlignment="1" applyProtection="1">
      <alignment horizontal="center" vertical="center" wrapText="1"/>
      <protection hidden="1"/>
    </xf>
    <xf numFmtId="0" fontId="213" fillId="32" borderId="175" xfId="236" applyFont="1" applyFill="1" applyBorder="1" applyAlignment="1" applyProtection="1">
      <alignment horizontal="center" vertical="center"/>
      <protection hidden="1"/>
    </xf>
    <xf numFmtId="0" fontId="213" fillId="32" borderId="107" xfId="236" applyFont="1" applyFill="1" applyBorder="1" applyAlignment="1" applyProtection="1">
      <alignment horizontal="center" vertical="center"/>
      <protection hidden="1"/>
    </xf>
    <xf numFmtId="0" fontId="213" fillId="32" borderId="107" xfId="236" applyFont="1" applyFill="1" applyBorder="1" applyAlignment="1">
      <alignment horizontal="center" vertical="center"/>
    </xf>
    <xf numFmtId="0" fontId="213" fillId="32" borderId="176" xfId="236" applyFont="1" applyFill="1" applyBorder="1" applyAlignment="1">
      <alignment horizontal="center" vertical="center"/>
    </xf>
    <xf numFmtId="0" fontId="213" fillId="32" borderId="177" xfId="236" applyFont="1" applyFill="1" applyBorder="1" applyAlignment="1" applyProtection="1">
      <alignment horizontal="center" vertical="center"/>
      <protection hidden="1"/>
    </xf>
    <xf numFmtId="0" fontId="213" fillId="32" borderId="178" xfId="236" applyFont="1" applyFill="1" applyBorder="1" applyAlignment="1" applyProtection="1">
      <alignment horizontal="center" vertical="center"/>
      <protection hidden="1"/>
    </xf>
    <xf numFmtId="0" fontId="213" fillId="32" borderId="174" xfId="236" applyFont="1" applyFill="1" applyBorder="1" applyAlignment="1" applyProtection="1">
      <alignment horizontal="center" vertical="center" wrapText="1"/>
      <protection hidden="1"/>
    </xf>
    <xf numFmtId="0" fontId="213" fillId="32" borderId="106" xfId="236" applyFont="1" applyFill="1" applyBorder="1" applyAlignment="1" applyProtection="1">
      <alignment horizontal="center" vertical="center" wrapText="1"/>
      <protection hidden="1"/>
    </xf>
    <xf numFmtId="0" fontId="213" fillId="32" borderId="103" xfId="236" applyFont="1" applyFill="1" applyBorder="1" applyAlignment="1" applyProtection="1">
      <alignment horizontal="center" vertical="center" wrapText="1"/>
      <protection hidden="1"/>
    </xf>
    <xf numFmtId="0" fontId="154" fillId="0" borderId="179" xfId="0" applyFont="1" applyBorder="1" applyAlignment="1">
      <alignment horizontal="center"/>
    </xf>
    <xf numFmtId="0" fontId="154" fillId="0" borderId="126" xfId="0" applyFont="1" applyBorder="1" applyAlignment="1">
      <alignment horizontal="center"/>
    </xf>
    <xf numFmtId="0" fontId="257" fillId="32" borderId="110" xfId="219" applyFont="1" applyFill="1" applyBorder="1" applyAlignment="1">
      <alignment horizontal="center" vertical="center" wrapText="1"/>
    </xf>
    <xf numFmtId="0" fontId="257" fillId="32" borderId="57" xfId="219" applyFont="1" applyFill="1" applyBorder="1" applyAlignment="1">
      <alignment horizontal="center" vertical="center"/>
    </xf>
    <xf numFmtId="0" fontId="257" fillId="32" borderId="59" xfId="219" applyFont="1" applyFill="1" applyBorder="1" applyAlignment="1">
      <alignment horizontal="center" vertical="center" wrapText="1"/>
    </xf>
    <xf numFmtId="0" fontId="257" fillId="32" borderId="53" xfId="219" applyFont="1" applyFill="1" applyBorder="1" applyAlignment="1">
      <alignment horizontal="center" vertical="center"/>
    </xf>
    <xf numFmtId="0" fontId="257" fillId="32" borderId="53" xfId="219" applyFont="1" applyFill="1" applyBorder="1" applyAlignment="1">
      <alignment horizontal="center" vertical="center" wrapText="1"/>
    </xf>
    <xf numFmtId="0" fontId="257" fillId="32" borderId="130" xfId="219" applyFont="1" applyFill="1" applyBorder="1" applyAlignment="1">
      <alignment horizontal="center" vertical="center" wrapText="1"/>
    </xf>
    <xf numFmtId="0" fontId="257" fillId="32" borderId="60" xfId="219" applyFont="1" applyFill="1" applyBorder="1" applyAlignment="1">
      <alignment horizontal="center" vertical="center" wrapText="1"/>
    </xf>
    <xf numFmtId="0" fontId="138" fillId="32" borderId="110" xfId="0" applyFont="1" applyFill="1" applyBorder="1" applyAlignment="1">
      <alignment horizontal="center" vertical="center" wrapText="1"/>
    </xf>
    <xf numFmtId="0" fontId="138" fillId="32" borderId="47" xfId="0" applyFont="1" applyFill="1" applyBorder="1" applyAlignment="1">
      <alignment horizontal="center" vertical="center" wrapText="1"/>
    </xf>
    <xf numFmtId="0" fontId="138" fillId="32" borderId="57" xfId="0" applyFont="1" applyFill="1" applyBorder="1" applyAlignment="1">
      <alignment horizontal="center" vertical="center" wrapText="1"/>
    </xf>
    <xf numFmtId="0" fontId="138" fillId="32" borderId="59" xfId="0" applyFont="1" applyFill="1" applyBorder="1" applyAlignment="1">
      <alignment horizontal="center" vertical="center" wrapText="1"/>
    </xf>
    <xf numFmtId="0" fontId="138" fillId="32" borderId="208" xfId="0" applyFont="1" applyFill="1" applyBorder="1" applyAlignment="1">
      <alignment horizontal="center" vertical="center" wrapText="1"/>
    </xf>
    <xf numFmtId="0" fontId="138" fillId="32" borderId="53" xfId="0" applyFont="1" applyFill="1" applyBorder="1" applyAlignment="1">
      <alignment horizontal="center" vertical="center" wrapText="1"/>
    </xf>
    <xf numFmtId="0" fontId="138" fillId="32" borderId="24" xfId="0" applyFont="1" applyFill="1" applyBorder="1" applyAlignment="1">
      <alignment horizontal="center" vertical="center" wrapText="1"/>
    </xf>
    <xf numFmtId="0" fontId="138" fillId="32" borderId="30" xfId="0" applyFont="1" applyFill="1" applyBorder="1" applyAlignment="1">
      <alignment horizontal="center" vertical="center" wrapText="1"/>
    </xf>
    <xf numFmtId="0" fontId="138" fillId="32" borderId="1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/>
    </xf>
    <xf numFmtId="0" fontId="138" fillId="32" borderId="114" xfId="0" applyFont="1" applyFill="1" applyBorder="1" applyAlignment="1">
      <alignment horizontal="center" vertical="center" wrapText="1"/>
    </xf>
    <xf numFmtId="0" fontId="138" fillId="32" borderId="26" xfId="0" applyFont="1" applyFill="1" applyBorder="1" applyAlignment="1">
      <alignment horizontal="center" vertical="center" wrapText="1"/>
    </xf>
    <xf numFmtId="0" fontId="138" fillId="32" borderId="141" xfId="0" applyFont="1" applyFill="1" applyBorder="1" applyAlignment="1">
      <alignment horizontal="center" vertical="center" wrapText="1"/>
    </xf>
    <xf numFmtId="173" fontId="218" fillId="32" borderId="59" xfId="0" applyNumberFormat="1" applyFont="1" applyFill="1" applyBorder="1" applyAlignment="1">
      <alignment horizontal="center" vertical="center"/>
    </xf>
    <xf numFmtId="173" fontId="218" fillId="32" borderId="130" xfId="0" applyNumberFormat="1" applyFont="1" applyFill="1" applyBorder="1" applyAlignment="1">
      <alignment horizontal="center" vertical="center"/>
    </xf>
    <xf numFmtId="173" fontId="218" fillId="32" borderId="170" xfId="0" applyNumberFormat="1" applyFont="1" applyFill="1" applyBorder="1" applyAlignment="1">
      <alignment horizontal="center" vertical="center"/>
    </xf>
    <xf numFmtId="173" fontId="218" fillId="32" borderId="120" xfId="0" applyNumberFormat="1" applyFont="1" applyFill="1" applyBorder="1" applyAlignment="1">
      <alignment horizontal="center" vertical="center"/>
    </xf>
    <xf numFmtId="173" fontId="218" fillId="32" borderId="53" xfId="0" applyNumberFormat="1" applyFont="1" applyFill="1" applyBorder="1" applyAlignment="1">
      <alignment horizontal="center" vertical="center"/>
    </xf>
    <xf numFmtId="173" fontId="218" fillId="32" borderId="171" xfId="0" applyNumberFormat="1" applyFont="1" applyFill="1" applyBorder="1" applyAlignment="1">
      <alignment horizontal="center" vertical="center"/>
    </xf>
    <xf numFmtId="173" fontId="218" fillId="32" borderId="110" xfId="0" applyNumberFormat="1" applyFont="1" applyFill="1" applyBorder="1" applyAlignment="1">
      <alignment horizontal="center" vertical="center"/>
    </xf>
    <xf numFmtId="173" fontId="218" fillId="32" borderId="209" xfId="0" applyNumberFormat="1" applyFont="1" applyFill="1" applyBorder="1" applyAlignment="1">
      <alignment horizontal="center" vertical="center"/>
    </xf>
    <xf numFmtId="0" fontId="218" fillId="0" borderId="0" xfId="0" applyFont="1" applyBorder="1" applyAlignment="1">
      <alignment horizontal="center"/>
    </xf>
    <xf numFmtId="0" fontId="213" fillId="0" borderId="0" xfId="0" applyFont="1" applyBorder="1" applyAlignment="1">
      <alignment horizontal="center"/>
    </xf>
    <xf numFmtId="0" fontId="213" fillId="0" borderId="21" xfId="0" applyFont="1" applyBorder="1" applyAlignment="1">
      <alignment horizontal="center"/>
    </xf>
    <xf numFmtId="0" fontId="265" fillId="0" borderId="14" xfId="0" applyFont="1" applyBorder="1" applyAlignment="1">
      <alignment horizontal="center"/>
    </xf>
    <xf numFmtId="173" fontId="218" fillId="32" borderId="47" xfId="0" applyNumberFormat="1" applyFont="1" applyFill="1" applyBorder="1" applyAlignment="1">
      <alignment horizontal="center" vertical="center"/>
    </xf>
    <xf numFmtId="173" fontId="218" fillId="32" borderId="208" xfId="0" applyNumberFormat="1" applyFont="1" applyFill="1" applyBorder="1" applyAlignment="1">
      <alignment horizontal="center" vertical="center"/>
    </xf>
    <xf numFmtId="173" fontId="218" fillId="32" borderId="8" xfId="0" applyNumberFormat="1" applyFont="1" applyFill="1" applyBorder="1" applyAlignment="1">
      <alignment horizontal="center" vertical="center"/>
    </xf>
    <xf numFmtId="173" fontId="218" fillId="32" borderId="214" xfId="0" applyNumberFormat="1" applyFont="1" applyFill="1" applyBorder="1" applyAlignment="1">
      <alignment horizontal="center" vertical="center"/>
    </xf>
    <xf numFmtId="173" fontId="218" fillId="32" borderId="114" xfId="0" applyNumberFormat="1" applyFont="1" applyFill="1" applyBorder="1" applyAlignment="1">
      <alignment horizontal="center" vertical="center"/>
    </xf>
    <xf numFmtId="173" fontId="218" fillId="32" borderId="26" xfId="0" applyNumberFormat="1" applyFont="1" applyFill="1" applyBorder="1" applyAlignment="1">
      <alignment horizontal="center" vertical="center"/>
    </xf>
    <xf numFmtId="173" fontId="218" fillId="32" borderId="57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16" fontId="218" fillId="32" borderId="114" xfId="0" applyNumberFormat="1" applyFont="1" applyFill="1" applyBorder="1" applyAlignment="1">
      <alignment horizontal="center" vertical="center" wrapText="1"/>
    </xf>
    <xf numFmtId="16" fontId="218" fillId="32" borderId="141" xfId="0" applyNumberFormat="1" applyFont="1" applyFill="1" applyBorder="1" applyAlignment="1">
      <alignment horizontal="center" vertical="center" wrapText="1"/>
    </xf>
    <xf numFmtId="16" fontId="218" fillId="32" borderId="24" xfId="0" applyNumberFormat="1" applyFont="1" applyFill="1" applyBorder="1" applyAlignment="1">
      <alignment horizontal="center" vertical="center" wrapText="1"/>
    </xf>
    <xf numFmtId="16" fontId="218" fillId="32" borderId="117" xfId="0" applyNumberFormat="1" applyFont="1" applyFill="1" applyBorder="1" applyAlignment="1">
      <alignment horizontal="center" vertical="center" wrapText="1"/>
    </xf>
    <xf numFmtId="16" fontId="218" fillId="32" borderId="59" xfId="0" applyNumberFormat="1" applyFont="1" applyFill="1" applyBorder="1" applyAlignment="1">
      <alignment horizontal="center" vertical="center" wrapText="1"/>
    </xf>
    <xf numFmtId="16" fontId="218" fillId="32" borderId="130" xfId="0" applyNumberFormat="1" applyFont="1" applyFill="1" applyBorder="1" applyAlignment="1">
      <alignment horizontal="center" vertical="center" wrapText="1"/>
    </xf>
    <xf numFmtId="0" fontId="154" fillId="32" borderId="110" xfId="0" applyFont="1" applyFill="1" applyBorder="1" applyAlignment="1">
      <alignment horizontal="center" vertical="center" wrapText="1"/>
    </xf>
    <xf numFmtId="0" fontId="154" fillId="32" borderId="57" xfId="0" applyFont="1" applyFill="1" applyBorder="1" applyAlignment="1">
      <alignment horizontal="center" vertical="center" wrapText="1"/>
    </xf>
    <xf numFmtId="0" fontId="154" fillId="32" borderId="59" xfId="0" applyFont="1" applyFill="1" applyBorder="1" applyAlignment="1">
      <alignment horizontal="center" vertical="center" wrapText="1"/>
    </xf>
    <xf numFmtId="0" fontId="154" fillId="32" borderId="53" xfId="0" applyFont="1" applyFill="1" applyBorder="1" applyAlignment="1">
      <alignment horizontal="center" vertical="center" wrapText="1"/>
    </xf>
    <xf numFmtId="0" fontId="218" fillId="32" borderId="110" xfId="236" applyFont="1" applyFill="1" applyBorder="1" applyAlignment="1" applyProtection="1">
      <alignment horizontal="center" vertical="center" wrapText="1"/>
      <protection hidden="1"/>
    </xf>
    <xf numFmtId="0" fontId="218" fillId="32" borderId="59" xfId="236" applyFont="1" applyFill="1" applyBorder="1" applyAlignment="1" applyProtection="1">
      <alignment horizontal="center" vertical="center" wrapText="1"/>
      <protection hidden="1"/>
    </xf>
    <xf numFmtId="0" fontId="218" fillId="32" borderId="57" xfId="236" applyFont="1" applyFill="1" applyBorder="1" applyAlignment="1" applyProtection="1">
      <alignment horizontal="center" vertical="center" wrapText="1"/>
      <protection hidden="1"/>
    </xf>
    <xf numFmtId="0" fontId="218" fillId="32" borderId="53" xfId="236" applyFont="1" applyFill="1" applyBorder="1" applyAlignment="1" applyProtection="1">
      <alignment horizontal="center" vertical="center" wrapText="1"/>
      <protection hidden="1"/>
    </xf>
    <xf numFmtId="0" fontId="218" fillId="32" borderId="59" xfId="236" applyFont="1" applyFill="1" applyBorder="1" applyAlignment="1" applyProtection="1">
      <alignment horizontal="center" vertical="center"/>
      <protection hidden="1"/>
    </xf>
    <xf numFmtId="0" fontId="218" fillId="32" borderId="130" xfId="236" applyFont="1" applyFill="1" applyBorder="1" applyAlignment="1" applyProtection="1">
      <alignment horizontal="center" vertical="center"/>
      <protection hidden="1"/>
    </xf>
    <xf numFmtId="208" fontId="227" fillId="32" borderId="170" xfId="323" applyNumberFormat="1" applyFont="1" applyFill="1" applyBorder="1" applyAlignment="1">
      <alignment horizontal="center" vertical="center"/>
    </xf>
    <xf numFmtId="208" fontId="227" fillId="32" borderId="171" xfId="323" applyNumberFormat="1" applyFont="1" applyFill="1" applyBorder="1" applyAlignment="1">
      <alignment horizontal="center" vertical="center"/>
    </xf>
    <xf numFmtId="208" fontId="227" fillId="32" borderId="120" xfId="323" applyNumberFormat="1" applyFont="1" applyFill="1" applyBorder="1" applyAlignment="1">
      <alignment horizontal="center" vertical="center"/>
    </xf>
    <xf numFmtId="0" fontId="227" fillId="32" borderId="110" xfId="323" applyFont="1" applyFill="1" applyBorder="1" applyAlignment="1">
      <alignment horizontal="center" vertical="center"/>
    </xf>
    <xf numFmtId="0" fontId="227" fillId="32" borderId="57" xfId="323" applyFont="1" applyFill="1" applyBorder="1" applyAlignment="1">
      <alignment horizontal="center" vertical="center"/>
    </xf>
    <xf numFmtId="0" fontId="227" fillId="32" borderId="171" xfId="323" applyFont="1" applyFill="1" applyBorder="1" applyAlignment="1">
      <alignment horizontal="center" vertical="center"/>
    </xf>
    <xf numFmtId="0" fontId="227" fillId="32" borderId="206" xfId="323" applyFont="1" applyFill="1" applyBorder="1" applyAlignment="1">
      <alignment horizontal="center" vertical="center"/>
    </xf>
    <xf numFmtId="0" fontId="44" fillId="0" borderId="21" xfId="0" applyFont="1" applyFill="1" applyBorder="1" applyAlignment="1">
      <alignment horizontal="center"/>
    </xf>
    <xf numFmtId="0" fontId="227" fillId="32" borderId="59" xfId="323" applyFont="1" applyFill="1" applyBorder="1" applyAlignment="1">
      <alignment horizontal="center" vertical="center"/>
    </xf>
    <xf numFmtId="0" fontId="227" fillId="32" borderId="53" xfId="323" applyFont="1" applyFill="1" applyBorder="1" applyAlignment="1">
      <alignment horizontal="center" vertical="center"/>
    </xf>
    <xf numFmtId="0" fontId="218" fillId="32" borderId="8" xfId="0" applyFont="1" applyFill="1" applyBorder="1" applyAlignment="1">
      <alignment horizontal="center" vertical="center"/>
    </xf>
    <xf numFmtId="0" fontId="218" fillId="32" borderId="54" xfId="0" applyFont="1" applyFill="1" applyBorder="1" applyAlignment="1">
      <alignment horizontal="center" vertical="center"/>
    </xf>
    <xf numFmtId="0" fontId="218" fillId="32" borderId="43" xfId="0" applyFont="1" applyFill="1" applyBorder="1" applyAlignment="1">
      <alignment horizontal="center" vertical="center"/>
    </xf>
    <xf numFmtId="0" fontId="218" fillId="32" borderId="47" xfId="0" applyFont="1" applyFill="1" applyBorder="1" applyAlignment="1">
      <alignment horizontal="center" vertical="center"/>
    </xf>
    <xf numFmtId="0" fontId="218" fillId="32" borderId="56" xfId="0" applyFont="1" applyFill="1" applyBorder="1" applyAlignment="1">
      <alignment horizontal="center" vertical="center"/>
    </xf>
    <xf numFmtId="0" fontId="248" fillId="0" borderId="0" xfId="0" applyFont="1" applyBorder="1" applyAlignment="1">
      <alignment horizontal="center" vertical="center"/>
    </xf>
    <xf numFmtId="0" fontId="218" fillId="32" borderId="30" xfId="0" applyFont="1" applyFill="1" applyBorder="1" applyAlignment="1">
      <alignment horizontal="center" vertical="center"/>
    </xf>
    <xf numFmtId="173" fontId="218" fillId="32" borderId="118" xfId="0" applyNumberFormat="1" applyFont="1" applyFill="1" applyBorder="1" applyAlignment="1">
      <alignment horizontal="center" vertical="center"/>
    </xf>
    <xf numFmtId="0" fontId="218" fillId="32" borderId="8" xfId="0" applyFont="1" applyFill="1" applyBorder="1" applyAlignment="1">
      <alignment horizontal="center" wrapText="1"/>
    </xf>
    <xf numFmtId="0" fontId="218" fillId="32" borderId="43" xfId="0" applyFont="1" applyFill="1" applyBorder="1" applyAlignment="1">
      <alignment horizontal="center"/>
    </xf>
    <xf numFmtId="0" fontId="253" fillId="0" borderId="14" xfId="0" applyFont="1" applyBorder="1" applyAlignment="1">
      <alignment horizontal="center" vertical="center"/>
    </xf>
    <xf numFmtId="0" fontId="215" fillId="32" borderId="110" xfId="0" applyFont="1" applyFill="1" applyBorder="1" applyAlignment="1">
      <alignment horizontal="center" vertical="center" wrapText="1"/>
    </xf>
    <xf numFmtId="0" fontId="215" fillId="32" borderId="56" xfId="0" applyFont="1" applyFill="1" applyBorder="1" applyAlignment="1">
      <alignment horizontal="center" vertical="center"/>
    </xf>
    <xf numFmtId="0" fontId="215" fillId="32" borderId="59" xfId="0" applyFont="1" applyFill="1" applyBorder="1" applyAlignment="1">
      <alignment horizontal="center" vertical="center"/>
    </xf>
    <xf numFmtId="0" fontId="215" fillId="32" borderId="54" xfId="0" applyFont="1" applyFill="1" applyBorder="1" applyAlignment="1">
      <alignment horizontal="center" vertical="center"/>
    </xf>
    <xf numFmtId="0" fontId="215" fillId="32" borderId="59" xfId="0" applyFont="1" applyFill="1" applyBorder="1" applyAlignment="1">
      <alignment horizontal="center"/>
    </xf>
    <xf numFmtId="0" fontId="215" fillId="32" borderId="130" xfId="0" applyFont="1" applyFill="1" applyBorder="1" applyAlignment="1">
      <alignment horizontal="center"/>
    </xf>
    <xf numFmtId="49" fontId="136" fillId="0" borderId="0" xfId="0" applyNumberFormat="1" applyFont="1" applyFill="1" applyBorder="1" applyAlignment="1">
      <alignment horizontal="center"/>
    </xf>
    <xf numFmtId="49" fontId="136" fillId="0" borderId="0" xfId="0" applyNumberFormat="1" applyFont="1" applyFill="1" applyAlignment="1">
      <alignment horizontal="center"/>
    </xf>
    <xf numFmtId="49" fontId="145" fillId="0" borderId="0" xfId="0" applyNumberFormat="1" applyFont="1" applyFill="1" applyAlignment="1">
      <alignment horizontal="center"/>
    </xf>
    <xf numFmtId="0" fontId="135" fillId="32" borderId="146" xfId="0" applyFont="1" applyFill="1" applyBorder="1" applyAlignment="1">
      <alignment horizontal="center" vertical="center" wrapText="1"/>
    </xf>
  </cellXfs>
  <cellStyles count="464">
    <cellStyle name="•\Ž¦Ï‚Ý‚ÌƒnƒCƒp[ƒŠƒ“ƒN" xfId="1"/>
    <cellStyle name="•W€__1_•i”Ô_Œ¸­•ª" xfId="2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20% - アクセント 1" xfId="9"/>
    <cellStyle name="20% - アクセント 2" xfId="10"/>
    <cellStyle name="20% - アクセント 3" xfId="11"/>
    <cellStyle name="20% - アクセント 4" xfId="12"/>
    <cellStyle name="20% - アクセント 5" xfId="13"/>
    <cellStyle name="20% - アクセント 6" xfId="14"/>
    <cellStyle name="20% - 輔色1" xfId="15"/>
    <cellStyle name="20% - 輔色2" xfId="16"/>
    <cellStyle name="20% - 輔色3" xfId="17"/>
    <cellStyle name="20% - 輔色4" xfId="18"/>
    <cellStyle name="20% - 輔色5" xfId="19"/>
    <cellStyle name="20% - 輔色6" xfId="20"/>
    <cellStyle name="³f¹ô[0]_pldt" xfId="21"/>
    <cellStyle name="³f¹ô_pldt" xfId="22"/>
    <cellStyle name="40% - Accent1 2" xfId="23"/>
    <cellStyle name="40% - Accent2 2" xfId="24"/>
    <cellStyle name="40% - Accent3 2" xfId="25"/>
    <cellStyle name="40% - Accent4 2" xfId="26"/>
    <cellStyle name="40% - Accent5 2" xfId="27"/>
    <cellStyle name="40% - Accent6 2" xfId="28"/>
    <cellStyle name="40% - アクセント 1" xfId="29"/>
    <cellStyle name="40% - アクセント 2" xfId="30"/>
    <cellStyle name="40% - アクセント 3" xfId="31"/>
    <cellStyle name="40% - アクセント 4" xfId="32"/>
    <cellStyle name="40% - アクセント 5" xfId="33"/>
    <cellStyle name="40% - アクセント 6" xfId="34"/>
    <cellStyle name="40% - 輔色1" xfId="35"/>
    <cellStyle name="40% - 輔色2" xfId="36"/>
    <cellStyle name="40% - 輔色3" xfId="37"/>
    <cellStyle name="40% - 輔色4" xfId="38"/>
    <cellStyle name="40% - 輔色5" xfId="39"/>
    <cellStyle name="40% - 輔色6" xfId="40"/>
    <cellStyle name="60% - Accent1 2" xfId="41"/>
    <cellStyle name="60% - Accent2 2" xfId="42"/>
    <cellStyle name="60% - Accent3 2" xfId="43"/>
    <cellStyle name="60% - Accent4 2" xfId="44"/>
    <cellStyle name="60% - Accent5 2" xfId="45"/>
    <cellStyle name="60% - Accent6 2" xfId="46"/>
    <cellStyle name="60% - アクセント 1" xfId="47"/>
    <cellStyle name="60% - アクセント 2" xfId="48"/>
    <cellStyle name="60% - アクセント 3" xfId="49"/>
    <cellStyle name="60% - アクセント 4" xfId="50"/>
    <cellStyle name="60% - アクセント 5" xfId="51"/>
    <cellStyle name="60% - アクセント 6" xfId="52"/>
    <cellStyle name="60% - 輔色1" xfId="53"/>
    <cellStyle name="60% - 輔色2" xfId="54"/>
    <cellStyle name="60% - 輔色3" xfId="55"/>
    <cellStyle name="60% - 輔色4" xfId="56"/>
    <cellStyle name="60% - 輔色5" xfId="57"/>
    <cellStyle name="60% - 輔色6" xfId="58"/>
    <cellStyle name="Accent1 2" xfId="59"/>
    <cellStyle name="Accent2 2" xfId="60"/>
    <cellStyle name="Accent3 2" xfId="61"/>
    <cellStyle name="Accent4 2" xfId="62"/>
    <cellStyle name="Accent5 2" xfId="63"/>
    <cellStyle name="Accent6 2" xfId="64"/>
    <cellStyle name="AeE­ [0]_INQUIRY ¿µ¾÷AßAø " xfId="65"/>
    <cellStyle name="AeE­_INQUIRY ¿µ¾÷AßAø " xfId="66"/>
    <cellStyle name="AÞ¸¶ [0]_INQUIRY ¿µ¾÷AßAø " xfId="67"/>
    <cellStyle name="AÞ¸¶_INQUIRY ¿µ¾÷AßAø " xfId="68"/>
    <cellStyle name="Bad 2" xfId="69"/>
    <cellStyle name="C?AØ_¿µ¾÷CoE² " xfId="70"/>
    <cellStyle name="Calc Currency (0)" xfId="71"/>
    <cellStyle name="Calc Currency (0) 2" xfId="72"/>
    <cellStyle name="Calculation 2" xfId="73"/>
    <cellStyle name="Check Cell 2" xfId="74"/>
    <cellStyle name="Comma 2" xfId="75"/>
    <cellStyle name="Comma 3" xfId="76"/>
    <cellStyle name="comma zerodec" xfId="77"/>
    <cellStyle name="Comma0" xfId="78"/>
    <cellStyle name="Copied" xfId="79"/>
    <cellStyle name="Copied 2" xfId="80"/>
    <cellStyle name="Currency0" xfId="81"/>
    <cellStyle name="Currency0 2" xfId="82"/>
    <cellStyle name="Currency1" xfId="83"/>
    <cellStyle name="Date" xfId="84"/>
    <cellStyle name="Date 2" xfId="85"/>
    <cellStyle name="Dollar (zero dec)" xfId="86"/>
    <cellStyle name="Entered" xfId="87"/>
    <cellStyle name="Entered 2" xfId="88"/>
    <cellStyle name="Explanatory Text 2" xfId="89"/>
    <cellStyle name="Fixed" xfId="90"/>
    <cellStyle name="Fixed 2" xfId="91"/>
    <cellStyle name="ƒnƒCƒp[ƒŠƒ“ƒN" xfId="92"/>
    <cellStyle name="Good 2" xfId="93"/>
    <cellStyle name="Grey" xfId="94"/>
    <cellStyle name="Grey 2" xfId="95"/>
    <cellStyle name="Grey 3" xfId="443"/>
    <cellStyle name="Header1" xfId="96"/>
    <cellStyle name="Header2" xfId="97"/>
    <cellStyle name="Heading 1 2" xfId="98"/>
    <cellStyle name="Heading 1 2 2" xfId="99"/>
    <cellStyle name="Heading 2 2" xfId="100"/>
    <cellStyle name="Heading 2 2 2" xfId="101"/>
    <cellStyle name="Heading 3 2" xfId="102"/>
    <cellStyle name="Heading 4 2" xfId="103"/>
    <cellStyle name="HEADING1" xfId="104"/>
    <cellStyle name="HEADING2" xfId="105"/>
    <cellStyle name="Hyperlink" xfId="106" builtinId="8"/>
    <cellStyle name="Hyperlink 10" xfId="107"/>
    <cellStyle name="Hyperlink 11" xfId="108"/>
    <cellStyle name="Hyperlink 12" xfId="109"/>
    <cellStyle name="Hyperlink 13" xfId="110"/>
    <cellStyle name="Hyperlink 14" xfId="461"/>
    <cellStyle name="Hyperlink 2" xfId="111"/>
    <cellStyle name="Hyperlink 2 2" xfId="112"/>
    <cellStyle name="Hyperlink 2 3" xfId="113"/>
    <cellStyle name="Hyperlink 2 4" xfId="463"/>
    <cellStyle name="Hyperlink 3" xfId="114"/>
    <cellStyle name="Hyperlink 4" xfId="115"/>
    <cellStyle name="Hyperlink 5" xfId="116"/>
    <cellStyle name="Hyperlink 6" xfId="117"/>
    <cellStyle name="Hyperlink 7" xfId="118"/>
    <cellStyle name="Hyperlink 8" xfId="119"/>
    <cellStyle name="Hyperlink 9" xfId="120"/>
    <cellStyle name="Hyperlink_index" xfId="121"/>
    <cellStyle name="Input [yellow]" xfId="122"/>
    <cellStyle name="Input [yellow] 2" xfId="123"/>
    <cellStyle name="Input [yellow] 3" xfId="444"/>
    <cellStyle name="Input 2" xfId="124"/>
    <cellStyle name="Input 2 2" xfId="125"/>
    <cellStyle name="Input 3" xfId="126"/>
    <cellStyle name="Input 4" xfId="127"/>
    <cellStyle name="Linked Cell 2" xfId="128"/>
    <cellStyle name="Milliers [0]_      " xfId="129"/>
    <cellStyle name="Milliers_      " xfId="130"/>
    <cellStyle name="Monétaire [0]_      " xfId="131"/>
    <cellStyle name="Monétaire_      " xfId="132"/>
    <cellStyle name="Neutral 2" xfId="133"/>
    <cellStyle name="New Times Roman" xfId="134"/>
    <cellStyle name="no dec" xfId="135"/>
    <cellStyle name="Normal" xfId="0" builtinId="0"/>
    <cellStyle name="Normal - Style1" xfId="136"/>
    <cellStyle name="Normal - Style1 2" xfId="137"/>
    <cellStyle name="Normal - Style1 3" xfId="138"/>
    <cellStyle name="Normal - Style1 4" xfId="139"/>
    <cellStyle name="Normal - Style1 5" xfId="140"/>
    <cellStyle name="Normal - Style1 6" xfId="141"/>
    <cellStyle name="Normal - Style1 7" xfId="142"/>
    <cellStyle name="Normal - Style1 8" xfId="143"/>
    <cellStyle name="Normal 10" xfId="144"/>
    <cellStyle name="Normal 100" xfId="145"/>
    <cellStyle name="Normal 101" xfId="146"/>
    <cellStyle name="Normal 102" xfId="147"/>
    <cellStyle name="Normal 103" xfId="148"/>
    <cellStyle name="Normal 104" xfId="149"/>
    <cellStyle name="Normal 105" xfId="150"/>
    <cellStyle name="Normal 106" xfId="151"/>
    <cellStyle name="Normal 107" xfId="152"/>
    <cellStyle name="Normal 108" xfId="153"/>
    <cellStyle name="Normal 109" xfId="154"/>
    <cellStyle name="Normal 11" xfId="155"/>
    <cellStyle name="Normal 11 2" xfId="156"/>
    <cellStyle name="Normal 110" xfId="157"/>
    <cellStyle name="Normal 111" xfId="158"/>
    <cellStyle name="Normal 112" xfId="159"/>
    <cellStyle name="Normal 113" xfId="160"/>
    <cellStyle name="Normal 114" xfId="161"/>
    <cellStyle name="Normal 115" xfId="162"/>
    <cellStyle name="Normal 116" xfId="163"/>
    <cellStyle name="Normal 117" xfId="164"/>
    <cellStyle name="Normal 118" xfId="165"/>
    <cellStyle name="Normal 119" xfId="166"/>
    <cellStyle name="Normal 12" xfId="167"/>
    <cellStyle name="Normal 120" xfId="168"/>
    <cellStyle name="Normal 121" xfId="169"/>
    <cellStyle name="Normal 122" xfId="170"/>
    <cellStyle name="Normal 123" xfId="171"/>
    <cellStyle name="Normal 124" xfId="172"/>
    <cellStyle name="Normal 125" xfId="173"/>
    <cellStyle name="Normal 126" xfId="174"/>
    <cellStyle name="Normal 127" xfId="175"/>
    <cellStyle name="Normal 128" xfId="176"/>
    <cellStyle name="Normal 129" xfId="177"/>
    <cellStyle name="Normal 13" xfId="178"/>
    <cellStyle name="Normal 130" xfId="179"/>
    <cellStyle name="Normal 131" xfId="180"/>
    <cellStyle name="Normal 132" xfId="181"/>
    <cellStyle name="Normal 133" xfId="182"/>
    <cellStyle name="Normal 134" xfId="183"/>
    <cellStyle name="Normal 135" xfId="184"/>
    <cellStyle name="Normal 136" xfId="185"/>
    <cellStyle name="Normal 137" xfId="186"/>
    <cellStyle name="Normal 138" xfId="187"/>
    <cellStyle name="Normal 139" xfId="188"/>
    <cellStyle name="Normal 14" xfId="189"/>
    <cellStyle name="Normal 14 2" xfId="190"/>
    <cellStyle name="Normal 140" xfId="191"/>
    <cellStyle name="Normal 141" xfId="192"/>
    <cellStyle name="Normal 142" xfId="193"/>
    <cellStyle name="Normal 143" xfId="194"/>
    <cellStyle name="Normal 144" xfId="195"/>
    <cellStyle name="Normal 145" xfId="196"/>
    <cellStyle name="Normal 146" xfId="197"/>
    <cellStyle name="Normal 147" xfId="198"/>
    <cellStyle name="Normal 148" xfId="199"/>
    <cellStyle name="Normal 149" xfId="200"/>
    <cellStyle name="Normal 15" xfId="201"/>
    <cellStyle name="Normal 150" xfId="202"/>
    <cellStyle name="Normal 151" xfId="203"/>
    <cellStyle name="Normal 152" xfId="204"/>
    <cellStyle name="Normal 153" xfId="205"/>
    <cellStyle name="Normal 154" xfId="206"/>
    <cellStyle name="Normal 155" xfId="207"/>
    <cellStyle name="Normal 155 2" xfId="208"/>
    <cellStyle name="Normal 156" xfId="209"/>
    <cellStyle name="Normal 157" xfId="210"/>
    <cellStyle name="Normal 158" xfId="441"/>
    <cellStyle name="Normal 159" xfId="442"/>
    <cellStyle name="Normal 16" xfId="211"/>
    <cellStyle name="Normal 16 2" xfId="212"/>
    <cellStyle name="Normal 160" xfId="451"/>
    <cellStyle name="Normal 161" xfId="452"/>
    <cellStyle name="Normal 162" xfId="457"/>
    <cellStyle name="Normal 163" xfId="458"/>
    <cellStyle name="Normal 164" xfId="459"/>
    <cellStyle name="Normal 165" xfId="460"/>
    <cellStyle name="Normal 17" xfId="213"/>
    <cellStyle name="Normal 17 2" xfId="214"/>
    <cellStyle name="Normal 18" xfId="215"/>
    <cellStyle name="Normal 18 2" xfId="216"/>
    <cellStyle name="Normal 19" xfId="217"/>
    <cellStyle name="Normal 19 2" xfId="218"/>
    <cellStyle name="Normal 2" xfId="219"/>
    <cellStyle name="Normal 2 2" xfId="220"/>
    <cellStyle name="Normal 2 2 2" xfId="221"/>
    <cellStyle name="Normal 2 3" xfId="222"/>
    <cellStyle name="Normal 2 4" xfId="445"/>
    <cellStyle name="Normal 2 5" xfId="453"/>
    <cellStyle name="Normal 2 6" xfId="462"/>
    <cellStyle name="Normal 2_Shipping Schedule --April.13" xfId="223"/>
    <cellStyle name="Normal 20" xfId="224"/>
    <cellStyle name="Normal 21" xfId="225"/>
    <cellStyle name="Normal 22" xfId="226"/>
    <cellStyle name="Normal 23" xfId="227"/>
    <cellStyle name="Normal 24" xfId="228"/>
    <cellStyle name="Normal 25" xfId="229"/>
    <cellStyle name="Normal 26" xfId="230"/>
    <cellStyle name="Normal 27" xfId="231"/>
    <cellStyle name="Normal 28" xfId="232"/>
    <cellStyle name="Normal 29" xfId="233"/>
    <cellStyle name="Normal 3" xfId="234"/>
    <cellStyle name="Normal 3 2" xfId="235"/>
    <cellStyle name="Normal 3 3" xfId="236"/>
    <cellStyle name="Normal 3 4" xfId="237"/>
    <cellStyle name="Normal 3 5" xfId="446"/>
    <cellStyle name="Normal 30" xfId="238"/>
    <cellStyle name="Normal 31" xfId="239"/>
    <cellStyle name="Normal 32" xfId="240"/>
    <cellStyle name="Normal 33" xfId="241"/>
    <cellStyle name="Normal 34" xfId="242"/>
    <cellStyle name="Normal 35" xfId="243"/>
    <cellStyle name="Normal 36" xfId="244"/>
    <cellStyle name="Normal 37" xfId="245"/>
    <cellStyle name="Normal 38" xfId="246"/>
    <cellStyle name="Normal 39" xfId="247"/>
    <cellStyle name="Normal 4" xfId="248"/>
    <cellStyle name="Normal 4 2" xfId="249"/>
    <cellStyle name="Normal 4 3" xfId="447"/>
    <cellStyle name="Normal 40" xfId="250"/>
    <cellStyle name="Normal 41" xfId="251"/>
    <cellStyle name="Normal 42" xfId="252"/>
    <cellStyle name="Normal 43" xfId="253"/>
    <cellStyle name="Normal 44" xfId="254"/>
    <cellStyle name="Normal 45" xfId="255"/>
    <cellStyle name="Normal 46" xfId="256"/>
    <cellStyle name="Normal 47" xfId="257"/>
    <cellStyle name="Normal 48" xfId="258"/>
    <cellStyle name="Normal 49" xfId="259"/>
    <cellStyle name="Normal 5" xfId="260"/>
    <cellStyle name="Normal 5 2" xfId="261"/>
    <cellStyle name="Normal 5 3" xfId="262"/>
    <cellStyle name="Normal 5 4" xfId="448"/>
    <cellStyle name="Normal 5 5" xfId="454"/>
    <cellStyle name="Normal 50" xfId="263"/>
    <cellStyle name="Normal 51" xfId="264"/>
    <cellStyle name="Normal 52" xfId="265"/>
    <cellStyle name="Normal 53" xfId="266"/>
    <cellStyle name="Normal 54" xfId="267"/>
    <cellStyle name="Normal 55" xfId="268"/>
    <cellStyle name="Normal 56" xfId="269"/>
    <cellStyle name="Normal 57" xfId="270"/>
    <cellStyle name="Normal 58" xfId="271"/>
    <cellStyle name="Normal 59" xfId="272"/>
    <cellStyle name="Normal 6" xfId="273"/>
    <cellStyle name="Normal 6 2" xfId="274"/>
    <cellStyle name="Normal 6 3" xfId="275"/>
    <cellStyle name="Normal 6 4" xfId="449"/>
    <cellStyle name="Normal 60" xfId="276"/>
    <cellStyle name="Normal 61" xfId="277"/>
    <cellStyle name="Normal 62" xfId="278"/>
    <cellStyle name="Normal 63" xfId="279"/>
    <cellStyle name="Normal 64" xfId="280"/>
    <cellStyle name="Normal 65" xfId="281"/>
    <cellStyle name="Normal 66" xfId="282"/>
    <cellStyle name="Normal 67" xfId="283"/>
    <cellStyle name="Normal 68" xfId="284"/>
    <cellStyle name="Normal 69" xfId="285"/>
    <cellStyle name="Normal 7" xfId="286"/>
    <cellStyle name="Normal 7 2" xfId="450"/>
    <cellStyle name="Normal 70" xfId="287"/>
    <cellStyle name="Normal 71" xfId="288"/>
    <cellStyle name="Normal 72" xfId="289"/>
    <cellStyle name="Normal 73" xfId="290"/>
    <cellStyle name="Normal 74" xfId="291"/>
    <cellStyle name="Normal 75" xfId="292"/>
    <cellStyle name="Normal 76" xfId="293"/>
    <cellStyle name="Normal 77" xfId="294"/>
    <cellStyle name="Normal 78" xfId="295"/>
    <cellStyle name="Normal 79" xfId="296"/>
    <cellStyle name="Normal 8" xfId="297"/>
    <cellStyle name="Normal 8 2" xfId="298"/>
    <cellStyle name="Normal 80" xfId="299"/>
    <cellStyle name="Normal 81" xfId="300"/>
    <cellStyle name="Normal 82" xfId="301"/>
    <cellStyle name="Normal 83" xfId="302"/>
    <cellStyle name="Normal 84" xfId="303"/>
    <cellStyle name="Normal 85" xfId="304"/>
    <cellStyle name="Normal 86" xfId="305"/>
    <cellStyle name="Normal 87" xfId="306"/>
    <cellStyle name="Normal 88" xfId="307"/>
    <cellStyle name="Normal 89" xfId="308"/>
    <cellStyle name="Normal 9" xfId="309"/>
    <cellStyle name="Normal 90" xfId="310"/>
    <cellStyle name="Normal 91" xfId="311"/>
    <cellStyle name="Normal 92" xfId="312"/>
    <cellStyle name="Normal 93" xfId="313"/>
    <cellStyle name="Normal 94" xfId="314"/>
    <cellStyle name="Normal 95" xfId="315"/>
    <cellStyle name="Normal 96" xfId="316"/>
    <cellStyle name="Normal 97" xfId="317"/>
    <cellStyle name="Normal 98" xfId="318"/>
    <cellStyle name="Normal 99" xfId="319"/>
    <cellStyle name="Normal_JCV OCT 05" xfId="320"/>
    <cellStyle name="Normal_JCV OCT 05 2" xfId="321"/>
    <cellStyle name="Normal_TAIWAN- HKHKG-HKHKN-June 16 2" xfId="322"/>
    <cellStyle name="Normal_TWX NB" xfId="323"/>
    <cellStyle name="Note 2" xfId="324"/>
    <cellStyle name="Œ…‹aO‚e [0.00]_PARTS_LIST" xfId="325"/>
    <cellStyle name="Œ…‹aO‚e_PARTS_LIST" xfId="326"/>
    <cellStyle name="Œ…‹æØ‚è [0.00]__1_•i”Ô_Œ¸­•ª" xfId="327"/>
    <cellStyle name="Œ…‹æØ‚è__1_•i”Ô_Œ¸­•ª" xfId="328"/>
    <cellStyle name="Output 2" xfId="329"/>
    <cellStyle name="Percent [2]" xfId="330"/>
    <cellStyle name="Percent [2] 2" xfId="331"/>
    <cellStyle name="Percent [2] 3" xfId="332"/>
    <cellStyle name="Percent [2] 4" xfId="333"/>
    <cellStyle name="Percent [2] 5" xfId="334"/>
    <cellStyle name="PERCENTAGE" xfId="335"/>
    <cellStyle name="PERCENTAGE 2" xfId="336"/>
    <cellStyle name="PERCENTAGE 3" xfId="337"/>
    <cellStyle name="PERCENTAGE 4" xfId="338"/>
    <cellStyle name="PERCENTAGE 5" xfId="339"/>
    <cellStyle name="PERCENTAGE 6" xfId="340"/>
    <cellStyle name="RevList" xfId="341"/>
    <cellStyle name="RevList 2" xfId="342"/>
    <cellStyle name="Style 1" xfId="343"/>
    <cellStyle name="Style 1 2" xfId="344"/>
    <cellStyle name="Style 1 3" xfId="345"/>
    <cellStyle name="Style 1 4" xfId="346"/>
    <cellStyle name="Subtotal" xfId="347"/>
    <cellStyle name="Subtotal 2" xfId="348"/>
    <cellStyle name="Title 2" xfId="349"/>
    <cellStyle name="Total 2" xfId="350"/>
    <cellStyle name="Total 2 2" xfId="351"/>
    <cellStyle name="Total 3" xfId="352"/>
    <cellStyle name="Warning Text 2" xfId="353"/>
    <cellStyle name="アクセント 1" xfId="354"/>
    <cellStyle name="アクセント 2" xfId="355"/>
    <cellStyle name="アクセント 3" xfId="356"/>
    <cellStyle name="アクセント 4" xfId="357"/>
    <cellStyle name="アクセント 5" xfId="358"/>
    <cellStyle name="アクセント 6" xfId="359"/>
    <cellStyle name="タイトル" xfId="360"/>
    <cellStyle name="チェック セル" xfId="361"/>
    <cellStyle name="どちらでもない" xfId="362"/>
    <cellStyle name="メモ" xfId="363"/>
    <cellStyle name="リンク セル" xfId="364"/>
    <cellStyle name="เครื่องหมายจุลภาค [0]_N1222H#" xfId="365"/>
    <cellStyle name="เครื่องหมายจุลภาค_N1222H#" xfId="366"/>
    <cellStyle name="เครื่องหมายสกุลเงิน [0]_N1222H#" xfId="367"/>
    <cellStyle name="เครื่องหมายสกุลเงิน_N1222H#" xfId="368"/>
    <cellStyle name="ปกติ_N1222H#" xfId="369"/>
    <cellStyle name="똿뗦먛귟 [0.00]_PRODUCT DETAIL Q1" xfId="370"/>
    <cellStyle name="똿뗦먛귟_PRODUCT DETAIL Q1" xfId="371"/>
    <cellStyle name="믅됞 [0.00]_PRODUCT DETAIL Q1" xfId="372"/>
    <cellStyle name="믅됞_PRODUCT DETAIL Q1" xfId="373"/>
    <cellStyle name="백분율_HOBONG" xfId="374"/>
    <cellStyle name="뷭?_BOOKSHIP" xfId="375"/>
    <cellStyle name="콤마 [0]_1202" xfId="376"/>
    <cellStyle name="콤마_1202" xfId="377"/>
    <cellStyle name="통화 [0]_1202" xfId="378"/>
    <cellStyle name="통화_1202" xfId="379"/>
    <cellStyle name="표준_(정보부문)월별인원계획" xfId="380"/>
    <cellStyle name="一般 2 2" xfId="455"/>
    <cellStyle name="一般 2 2 2" xfId="456"/>
    <cellStyle name="一般_2005-03-01 Long Term Schedule-China-1" xfId="381"/>
    <cellStyle name="一般_Japan 2" xfId="382"/>
    <cellStyle name="中等" xfId="383"/>
    <cellStyle name="備註" xfId="384"/>
    <cellStyle name="入力" xfId="385"/>
    <cellStyle name="出力" xfId="386"/>
    <cellStyle name="千位分隔[0]_DAILY" xfId="387"/>
    <cellStyle name="千位分隔_DAILY" xfId="388"/>
    <cellStyle name="千分位[0]_ASE1004A" xfId="389"/>
    <cellStyle name="千分位_ASE1004A" xfId="390"/>
    <cellStyle name="合計" xfId="391"/>
    <cellStyle name="壞" xfId="392"/>
    <cellStyle name="好" xfId="393"/>
    <cellStyle name="巍葆 [0]_95鼻褒瞳" xfId="394"/>
    <cellStyle name="巍葆_95鼻褒瞳" xfId="395"/>
    <cellStyle name="常规 2" xfId="396"/>
    <cellStyle name="常规 2 2 2 2 2" xfId="397"/>
    <cellStyle name="常规_Book2" xfId="398"/>
    <cellStyle name="悪い" xfId="399"/>
    <cellStyle name="桁区切り [0.00]_StartUp" xfId="400"/>
    <cellStyle name="桁区切り_StartUp" xfId="401"/>
    <cellStyle name="標準_GSS FY08 AIR Offer Sheet (ASIA)" xfId="402"/>
    <cellStyle name="標題" xfId="403"/>
    <cellStyle name="標題 1" xfId="404"/>
    <cellStyle name="標題 2" xfId="405"/>
    <cellStyle name="標題 3" xfId="406"/>
    <cellStyle name="標題 4" xfId="407"/>
    <cellStyle name="檢查儲存格" xfId="408"/>
    <cellStyle name="良い" xfId="409"/>
    <cellStyle name="見出し 1" xfId="410"/>
    <cellStyle name="見出し 2" xfId="411"/>
    <cellStyle name="見出し 3" xfId="412"/>
    <cellStyle name="見出し 4" xfId="413"/>
    <cellStyle name="計算" xfId="414"/>
    <cellStyle name="計算方式" xfId="415"/>
    <cellStyle name="說明文字" xfId="416"/>
    <cellStyle name="説明文" xfId="417"/>
    <cellStyle name="警告文" xfId="418"/>
    <cellStyle name="警告文字" xfId="419"/>
    <cellStyle name="貨幣 [0]_ASE1004A" xfId="420"/>
    <cellStyle name="貨幣[0]_pldt" xfId="421"/>
    <cellStyle name="貨幣_ASE1004A" xfId="422"/>
    <cellStyle name="货币[0]_DAILY" xfId="423"/>
    <cellStyle name="货币_DAILY" xfId="424"/>
    <cellStyle name="超連結_ECSYSTEM" xfId="425"/>
    <cellStyle name="輔色1" xfId="426"/>
    <cellStyle name="輔色2" xfId="427"/>
    <cellStyle name="輔色3" xfId="428"/>
    <cellStyle name="輔色4" xfId="429"/>
    <cellStyle name="輔色5" xfId="430"/>
    <cellStyle name="輔色6" xfId="431"/>
    <cellStyle name="輸入" xfId="432"/>
    <cellStyle name="輸出" xfId="433"/>
    <cellStyle name="通貨 [0.00]_StartUp" xfId="434"/>
    <cellStyle name="通貨_StartUp" xfId="435"/>
    <cellStyle name="連結的儲存格" xfId="436"/>
    <cellStyle name="隨後的超連結_ECSYSTEM" xfId="437"/>
    <cellStyle name="集計" xfId="438"/>
    <cellStyle name="鱔 [0]_95鼻褒瞳" xfId="439"/>
    <cellStyle name="鱔_95鼻褒瞳" xfId="44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0DC0FF"/>
      <color rgb="FF3399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39</xdr:row>
      <xdr:rowOff>104775</xdr:rowOff>
    </xdr:from>
    <xdr:to>
      <xdr:col>12</xdr:col>
      <xdr:colOff>0</xdr:colOff>
      <xdr:row>55</xdr:row>
      <xdr:rowOff>19050</xdr:rowOff>
    </xdr:to>
    <xdr:pic>
      <xdr:nvPicPr>
        <xdr:cNvPr id="15902912" name="Picture 37">
          <a:extLst>
            <a:ext uri="{FF2B5EF4-FFF2-40B4-BE49-F238E27FC236}">
              <a16:creationId xmlns:a16="http://schemas.microsoft.com/office/drawing/2014/main" id="{00000000-0008-0000-0000-0000C0A8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96225"/>
          <a:ext cx="72961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105189</xdr:colOff>
      <xdr:row>6</xdr:row>
      <xdr:rowOff>2485</xdr:rowOff>
    </xdr:from>
    <xdr:to>
      <xdr:col>11</xdr:col>
      <xdr:colOff>546653</xdr:colOff>
      <xdr:row>14</xdr:row>
      <xdr:rowOff>97735</xdr:rowOff>
    </xdr:to>
    <xdr:pic>
      <xdr:nvPicPr>
        <xdr:cNvPr id="15902913" name="Picture 39">
          <a:extLst>
            <a:ext uri="{FF2B5EF4-FFF2-40B4-BE49-F238E27FC236}">
              <a16:creationId xmlns:a16="http://schemas.microsoft.com/office/drawing/2014/main" id="{00000000-0008-0000-0000-0000C1A8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8493" y="1220028"/>
          <a:ext cx="2280203" cy="142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00000000-0008-0000-0D00-000001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34" name="Rectangle 2">
          <a:extLst>
            <a:ext uri="{FF2B5EF4-FFF2-40B4-BE49-F238E27FC236}">
              <a16:creationId xmlns:a16="http://schemas.microsoft.com/office/drawing/2014/main" id="{00000000-0008-0000-0D00-000002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35" name="Rectangle 3">
          <a:extLst>
            <a:ext uri="{FF2B5EF4-FFF2-40B4-BE49-F238E27FC236}">
              <a16:creationId xmlns:a16="http://schemas.microsoft.com/office/drawing/2014/main" id="{00000000-0008-0000-0D00-000003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36" name="Rectangle 4">
          <a:extLst>
            <a:ext uri="{FF2B5EF4-FFF2-40B4-BE49-F238E27FC236}">
              <a16:creationId xmlns:a16="http://schemas.microsoft.com/office/drawing/2014/main" id="{00000000-0008-0000-0D00-000004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37" name="Rectangle 5">
          <a:extLst>
            <a:ext uri="{FF2B5EF4-FFF2-40B4-BE49-F238E27FC236}">
              <a16:creationId xmlns:a16="http://schemas.microsoft.com/office/drawing/2014/main" id="{00000000-0008-0000-0D00-000005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38" name="Rectangle 6">
          <a:extLst>
            <a:ext uri="{FF2B5EF4-FFF2-40B4-BE49-F238E27FC236}">
              <a16:creationId xmlns:a16="http://schemas.microsoft.com/office/drawing/2014/main" id="{00000000-0008-0000-0D00-000006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39" name="Rectangle 7">
          <a:extLst>
            <a:ext uri="{FF2B5EF4-FFF2-40B4-BE49-F238E27FC236}">
              <a16:creationId xmlns:a16="http://schemas.microsoft.com/office/drawing/2014/main" id="{00000000-0008-0000-0D00-000007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0" name="Rectangle 8">
          <a:extLst>
            <a:ext uri="{FF2B5EF4-FFF2-40B4-BE49-F238E27FC236}">
              <a16:creationId xmlns:a16="http://schemas.microsoft.com/office/drawing/2014/main" id="{00000000-0008-0000-0D00-000008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1" name="Rectangle 9">
          <a:extLst>
            <a:ext uri="{FF2B5EF4-FFF2-40B4-BE49-F238E27FC236}">
              <a16:creationId xmlns:a16="http://schemas.microsoft.com/office/drawing/2014/main" id="{00000000-0008-0000-0D00-000009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2" name="Rectangle 10">
          <a:extLst>
            <a:ext uri="{FF2B5EF4-FFF2-40B4-BE49-F238E27FC236}">
              <a16:creationId xmlns:a16="http://schemas.microsoft.com/office/drawing/2014/main" id="{00000000-0008-0000-0D00-00000A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3" name="Rectangle 11">
          <a:extLst>
            <a:ext uri="{FF2B5EF4-FFF2-40B4-BE49-F238E27FC236}">
              <a16:creationId xmlns:a16="http://schemas.microsoft.com/office/drawing/2014/main" id="{00000000-0008-0000-0D00-00000B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4" name="Rectangle 12">
          <a:extLst>
            <a:ext uri="{FF2B5EF4-FFF2-40B4-BE49-F238E27FC236}">
              <a16:creationId xmlns:a16="http://schemas.microsoft.com/office/drawing/2014/main" id="{00000000-0008-0000-0D00-00000C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5" name="Rectangle 13">
          <a:extLst>
            <a:ext uri="{FF2B5EF4-FFF2-40B4-BE49-F238E27FC236}">
              <a16:creationId xmlns:a16="http://schemas.microsoft.com/office/drawing/2014/main" id="{00000000-0008-0000-0D00-00000D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6" name="Rectangle 14">
          <a:extLst>
            <a:ext uri="{FF2B5EF4-FFF2-40B4-BE49-F238E27FC236}">
              <a16:creationId xmlns:a16="http://schemas.microsoft.com/office/drawing/2014/main" id="{00000000-0008-0000-0D00-00000E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7" name="Rectangle 15">
          <a:extLst>
            <a:ext uri="{FF2B5EF4-FFF2-40B4-BE49-F238E27FC236}">
              <a16:creationId xmlns:a16="http://schemas.microsoft.com/office/drawing/2014/main" id="{00000000-0008-0000-0D00-00000F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8" name="Rectangle 16">
          <a:extLst>
            <a:ext uri="{FF2B5EF4-FFF2-40B4-BE49-F238E27FC236}">
              <a16:creationId xmlns:a16="http://schemas.microsoft.com/office/drawing/2014/main" id="{00000000-0008-0000-0D00-000010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9" name="Rectangle 17">
          <a:extLst>
            <a:ext uri="{FF2B5EF4-FFF2-40B4-BE49-F238E27FC236}">
              <a16:creationId xmlns:a16="http://schemas.microsoft.com/office/drawing/2014/main" id="{00000000-0008-0000-0D00-000011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0" name="Rectangle 18">
          <a:extLst>
            <a:ext uri="{FF2B5EF4-FFF2-40B4-BE49-F238E27FC236}">
              <a16:creationId xmlns:a16="http://schemas.microsoft.com/office/drawing/2014/main" id="{00000000-0008-0000-0D00-000012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1" name="Rectangle 19">
          <a:extLst>
            <a:ext uri="{FF2B5EF4-FFF2-40B4-BE49-F238E27FC236}">
              <a16:creationId xmlns:a16="http://schemas.microsoft.com/office/drawing/2014/main" id="{00000000-0008-0000-0D00-000013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2" name="Rectangle 20">
          <a:extLst>
            <a:ext uri="{FF2B5EF4-FFF2-40B4-BE49-F238E27FC236}">
              <a16:creationId xmlns:a16="http://schemas.microsoft.com/office/drawing/2014/main" id="{00000000-0008-0000-0D00-000014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3" name="Rectangle 21">
          <a:extLst>
            <a:ext uri="{FF2B5EF4-FFF2-40B4-BE49-F238E27FC236}">
              <a16:creationId xmlns:a16="http://schemas.microsoft.com/office/drawing/2014/main" id="{00000000-0008-0000-0D00-000015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4" name="Rectangle 22">
          <a:extLst>
            <a:ext uri="{FF2B5EF4-FFF2-40B4-BE49-F238E27FC236}">
              <a16:creationId xmlns:a16="http://schemas.microsoft.com/office/drawing/2014/main" id="{00000000-0008-0000-0D00-000016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5" name="Rectangle 23">
          <a:extLst>
            <a:ext uri="{FF2B5EF4-FFF2-40B4-BE49-F238E27FC236}">
              <a16:creationId xmlns:a16="http://schemas.microsoft.com/office/drawing/2014/main" id="{00000000-0008-0000-0D00-000017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6" name="Rectangle 24">
          <a:extLst>
            <a:ext uri="{FF2B5EF4-FFF2-40B4-BE49-F238E27FC236}">
              <a16:creationId xmlns:a16="http://schemas.microsoft.com/office/drawing/2014/main" id="{00000000-0008-0000-0D00-000018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7" name="Rectangle 25">
          <a:extLst>
            <a:ext uri="{FF2B5EF4-FFF2-40B4-BE49-F238E27FC236}">
              <a16:creationId xmlns:a16="http://schemas.microsoft.com/office/drawing/2014/main" id="{00000000-0008-0000-0D00-000019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8" name="Rectangle 26">
          <a:extLst>
            <a:ext uri="{FF2B5EF4-FFF2-40B4-BE49-F238E27FC236}">
              <a16:creationId xmlns:a16="http://schemas.microsoft.com/office/drawing/2014/main" id="{00000000-0008-0000-0D00-00001A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9" name="Rectangle 27">
          <a:extLst>
            <a:ext uri="{FF2B5EF4-FFF2-40B4-BE49-F238E27FC236}">
              <a16:creationId xmlns:a16="http://schemas.microsoft.com/office/drawing/2014/main" id="{00000000-0008-0000-0D00-00001B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60" name="Rectangle 28">
          <a:extLst>
            <a:ext uri="{FF2B5EF4-FFF2-40B4-BE49-F238E27FC236}">
              <a16:creationId xmlns:a16="http://schemas.microsoft.com/office/drawing/2014/main" id="{00000000-0008-0000-0D00-00001C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61" name="Rectangle 29">
          <a:extLst>
            <a:ext uri="{FF2B5EF4-FFF2-40B4-BE49-F238E27FC236}">
              <a16:creationId xmlns:a16="http://schemas.microsoft.com/office/drawing/2014/main" id="{00000000-0008-0000-0D00-00001D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62" name="Rectangle 30">
          <a:extLst>
            <a:ext uri="{FF2B5EF4-FFF2-40B4-BE49-F238E27FC236}">
              <a16:creationId xmlns:a16="http://schemas.microsoft.com/office/drawing/2014/main" id="{00000000-0008-0000-0D00-00001E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63" name="Rectangle 31">
          <a:extLst>
            <a:ext uri="{FF2B5EF4-FFF2-40B4-BE49-F238E27FC236}">
              <a16:creationId xmlns:a16="http://schemas.microsoft.com/office/drawing/2014/main" id="{00000000-0008-0000-0D00-00001F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64" name="Rectangle 32">
          <a:extLst>
            <a:ext uri="{FF2B5EF4-FFF2-40B4-BE49-F238E27FC236}">
              <a16:creationId xmlns:a16="http://schemas.microsoft.com/office/drawing/2014/main" id="{00000000-0008-0000-0D00-000020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65" name="Rectangle 33">
          <a:extLst>
            <a:ext uri="{FF2B5EF4-FFF2-40B4-BE49-F238E27FC236}">
              <a16:creationId xmlns:a16="http://schemas.microsoft.com/office/drawing/2014/main" id="{00000000-0008-0000-0D00-000021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66" name="Rectangle 34">
          <a:extLst>
            <a:ext uri="{FF2B5EF4-FFF2-40B4-BE49-F238E27FC236}">
              <a16:creationId xmlns:a16="http://schemas.microsoft.com/office/drawing/2014/main" id="{00000000-0008-0000-0D00-000022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67" name="Rectangle 35">
          <a:extLst>
            <a:ext uri="{FF2B5EF4-FFF2-40B4-BE49-F238E27FC236}">
              <a16:creationId xmlns:a16="http://schemas.microsoft.com/office/drawing/2014/main" id="{00000000-0008-0000-0D00-000023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68" name="Rectangle 36">
          <a:extLst>
            <a:ext uri="{FF2B5EF4-FFF2-40B4-BE49-F238E27FC236}">
              <a16:creationId xmlns:a16="http://schemas.microsoft.com/office/drawing/2014/main" id="{00000000-0008-0000-0D00-000024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69" name="Rectangle 37">
          <a:extLst>
            <a:ext uri="{FF2B5EF4-FFF2-40B4-BE49-F238E27FC236}">
              <a16:creationId xmlns:a16="http://schemas.microsoft.com/office/drawing/2014/main" id="{00000000-0008-0000-0D00-000025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70" name="Rectangle 38">
          <a:extLst>
            <a:ext uri="{FF2B5EF4-FFF2-40B4-BE49-F238E27FC236}">
              <a16:creationId xmlns:a16="http://schemas.microsoft.com/office/drawing/2014/main" id="{00000000-0008-0000-0D00-000026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71" name="Rectangle 39">
          <a:extLst>
            <a:ext uri="{FF2B5EF4-FFF2-40B4-BE49-F238E27FC236}">
              <a16:creationId xmlns:a16="http://schemas.microsoft.com/office/drawing/2014/main" id="{00000000-0008-0000-0D00-000027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72" name="Rectangle 40">
          <a:extLst>
            <a:ext uri="{FF2B5EF4-FFF2-40B4-BE49-F238E27FC236}">
              <a16:creationId xmlns:a16="http://schemas.microsoft.com/office/drawing/2014/main" id="{00000000-0008-0000-0D00-000028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73" name="Rectangle 41">
          <a:extLst>
            <a:ext uri="{FF2B5EF4-FFF2-40B4-BE49-F238E27FC236}">
              <a16:creationId xmlns:a16="http://schemas.microsoft.com/office/drawing/2014/main" id="{00000000-0008-0000-0D00-000029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74" name="Rectangle 42">
          <a:extLst>
            <a:ext uri="{FF2B5EF4-FFF2-40B4-BE49-F238E27FC236}">
              <a16:creationId xmlns:a16="http://schemas.microsoft.com/office/drawing/2014/main" id="{00000000-0008-0000-0D00-00002A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76" name="Rectangle 44">
          <a:extLst>
            <a:ext uri="{FF2B5EF4-FFF2-40B4-BE49-F238E27FC236}">
              <a16:creationId xmlns:a16="http://schemas.microsoft.com/office/drawing/2014/main" id="{00000000-0008-0000-0D00-00002C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77" name="Rectangle 45">
          <a:extLst>
            <a:ext uri="{FF2B5EF4-FFF2-40B4-BE49-F238E27FC236}">
              <a16:creationId xmlns:a16="http://schemas.microsoft.com/office/drawing/2014/main" id="{00000000-0008-0000-0D00-00002D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78" name="Rectangle 46">
          <a:extLst>
            <a:ext uri="{FF2B5EF4-FFF2-40B4-BE49-F238E27FC236}">
              <a16:creationId xmlns:a16="http://schemas.microsoft.com/office/drawing/2014/main" id="{00000000-0008-0000-0D00-00002E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79" name="Rectangle 47">
          <a:extLst>
            <a:ext uri="{FF2B5EF4-FFF2-40B4-BE49-F238E27FC236}">
              <a16:creationId xmlns:a16="http://schemas.microsoft.com/office/drawing/2014/main" id="{00000000-0008-0000-0D00-00002F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0" name="Rectangle 48">
          <a:extLst>
            <a:ext uri="{FF2B5EF4-FFF2-40B4-BE49-F238E27FC236}">
              <a16:creationId xmlns:a16="http://schemas.microsoft.com/office/drawing/2014/main" id="{00000000-0008-0000-0D00-000030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1" name="Rectangle 49">
          <a:extLst>
            <a:ext uri="{FF2B5EF4-FFF2-40B4-BE49-F238E27FC236}">
              <a16:creationId xmlns:a16="http://schemas.microsoft.com/office/drawing/2014/main" id="{00000000-0008-0000-0D00-000031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2" name="Rectangle 50">
          <a:extLst>
            <a:ext uri="{FF2B5EF4-FFF2-40B4-BE49-F238E27FC236}">
              <a16:creationId xmlns:a16="http://schemas.microsoft.com/office/drawing/2014/main" id="{00000000-0008-0000-0D00-000032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3" name="Rectangle 51">
          <a:extLst>
            <a:ext uri="{FF2B5EF4-FFF2-40B4-BE49-F238E27FC236}">
              <a16:creationId xmlns:a16="http://schemas.microsoft.com/office/drawing/2014/main" id="{00000000-0008-0000-0D00-000033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4" name="Rectangle 52">
          <a:extLst>
            <a:ext uri="{FF2B5EF4-FFF2-40B4-BE49-F238E27FC236}">
              <a16:creationId xmlns:a16="http://schemas.microsoft.com/office/drawing/2014/main" id="{00000000-0008-0000-0D00-000034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5" name="Rectangle 53">
          <a:extLst>
            <a:ext uri="{FF2B5EF4-FFF2-40B4-BE49-F238E27FC236}">
              <a16:creationId xmlns:a16="http://schemas.microsoft.com/office/drawing/2014/main" id="{00000000-0008-0000-0D00-000035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6" name="Rectangle 54">
          <a:extLst>
            <a:ext uri="{FF2B5EF4-FFF2-40B4-BE49-F238E27FC236}">
              <a16:creationId xmlns:a16="http://schemas.microsoft.com/office/drawing/2014/main" id="{00000000-0008-0000-0D00-000036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7" name="Rectangle 55">
          <a:extLst>
            <a:ext uri="{FF2B5EF4-FFF2-40B4-BE49-F238E27FC236}">
              <a16:creationId xmlns:a16="http://schemas.microsoft.com/office/drawing/2014/main" id="{00000000-0008-0000-0D00-000037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8" name="Rectangle 56">
          <a:extLst>
            <a:ext uri="{FF2B5EF4-FFF2-40B4-BE49-F238E27FC236}">
              <a16:creationId xmlns:a16="http://schemas.microsoft.com/office/drawing/2014/main" id="{00000000-0008-0000-0D00-000038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9" name="Rectangle 57">
          <a:extLst>
            <a:ext uri="{FF2B5EF4-FFF2-40B4-BE49-F238E27FC236}">
              <a16:creationId xmlns:a16="http://schemas.microsoft.com/office/drawing/2014/main" id="{00000000-0008-0000-0D00-000039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90" name="Rectangle 58">
          <a:extLst>
            <a:ext uri="{FF2B5EF4-FFF2-40B4-BE49-F238E27FC236}">
              <a16:creationId xmlns:a16="http://schemas.microsoft.com/office/drawing/2014/main" id="{00000000-0008-0000-0D00-00003A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91" name="Rectangle 59">
          <a:extLst>
            <a:ext uri="{FF2B5EF4-FFF2-40B4-BE49-F238E27FC236}">
              <a16:creationId xmlns:a16="http://schemas.microsoft.com/office/drawing/2014/main" id="{00000000-0008-0000-0D00-00003B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92" name="Rectangle 60">
          <a:extLst>
            <a:ext uri="{FF2B5EF4-FFF2-40B4-BE49-F238E27FC236}">
              <a16:creationId xmlns:a16="http://schemas.microsoft.com/office/drawing/2014/main" id="{00000000-0008-0000-0D00-00003C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93" name="Rectangle 61">
          <a:extLst>
            <a:ext uri="{FF2B5EF4-FFF2-40B4-BE49-F238E27FC236}">
              <a16:creationId xmlns:a16="http://schemas.microsoft.com/office/drawing/2014/main" id="{00000000-0008-0000-0D00-00003D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03" name="Rectangle 71">
          <a:extLst>
            <a:ext uri="{FF2B5EF4-FFF2-40B4-BE49-F238E27FC236}">
              <a16:creationId xmlns:a16="http://schemas.microsoft.com/office/drawing/2014/main" id="{00000000-0008-0000-0D00-000047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04" name="Rectangle 72">
          <a:extLst>
            <a:ext uri="{FF2B5EF4-FFF2-40B4-BE49-F238E27FC236}">
              <a16:creationId xmlns:a16="http://schemas.microsoft.com/office/drawing/2014/main" id="{00000000-0008-0000-0D00-000048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05" name="Rectangle 73">
          <a:extLst>
            <a:ext uri="{FF2B5EF4-FFF2-40B4-BE49-F238E27FC236}">
              <a16:creationId xmlns:a16="http://schemas.microsoft.com/office/drawing/2014/main" id="{00000000-0008-0000-0D00-000049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06" name="Rectangle 74">
          <a:extLst>
            <a:ext uri="{FF2B5EF4-FFF2-40B4-BE49-F238E27FC236}">
              <a16:creationId xmlns:a16="http://schemas.microsoft.com/office/drawing/2014/main" id="{00000000-0008-0000-0D00-00004A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07" name="Rectangle 75">
          <a:extLst>
            <a:ext uri="{FF2B5EF4-FFF2-40B4-BE49-F238E27FC236}">
              <a16:creationId xmlns:a16="http://schemas.microsoft.com/office/drawing/2014/main" id="{00000000-0008-0000-0D00-00004B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08" name="Rectangle 76">
          <a:extLst>
            <a:ext uri="{FF2B5EF4-FFF2-40B4-BE49-F238E27FC236}">
              <a16:creationId xmlns:a16="http://schemas.microsoft.com/office/drawing/2014/main" id="{00000000-0008-0000-0D00-00004C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09" name="Rectangle 77">
          <a:extLst>
            <a:ext uri="{FF2B5EF4-FFF2-40B4-BE49-F238E27FC236}">
              <a16:creationId xmlns:a16="http://schemas.microsoft.com/office/drawing/2014/main" id="{00000000-0008-0000-0D00-00004D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10" name="Rectangle 78">
          <a:extLst>
            <a:ext uri="{FF2B5EF4-FFF2-40B4-BE49-F238E27FC236}">
              <a16:creationId xmlns:a16="http://schemas.microsoft.com/office/drawing/2014/main" id="{00000000-0008-0000-0D00-00004E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11" name="Rectangle 79">
          <a:extLst>
            <a:ext uri="{FF2B5EF4-FFF2-40B4-BE49-F238E27FC236}">
              <a16:creationId xmlns:a16="http://schemas.microsoft.com/office/drawing/2014/main" id="{00000000-0008-0000-0D00-00004F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12" name="Rectangle 80">
          <a:extLst>
            <a:ext uri="{FF2B5EF4-FFF2-40B4-BE49-F238E27FC236}">
              <a16:creationId xmlns:a16="http://schemas.microsoft.com/office/drawing/2014/main" id="{00000000-0008-0000-0D00-000050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13" name="Rectangle 81">
          <a:extLst>
            <a:ext uri="{FF2B5EF4-FFF2-40B4-BE49-F238E27FC236}">
              <a16:creationId xmlns:a16="http://schemas.microsoft.com/office/drawing/2014/main" id="{00000000-0008-0000-0D00-000051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14" name="Rectangle 82">
          <a:extLst>
            <a:ext uri="{FF2B5EF4-FFF2-40B4-BE49-F238E27FC236}">
              <a16:creationId xmlns:a16="http://schemas.microsoft.com/office/drawing/2014/main" id="{00000000-0008-0000-0D00-000052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15" name="Rectangle 83">
          <a:extLst>
            <a:ext uri="{FF2B5EF4-FFF2-40B4-BE49-F238E27FC236}">
              <a16:creationId xmlns:a16="http://schemas.microsoft.com/office/drawing/2014/main" id="{00000000-0008-0000-0D00-000053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16" name="Rectangle 84">
          <a:extLst>
            <a:ext uri="{FF2B5EF4-FFF2-40B4-BE49-F238E27FC236}">
              <a16:creationId xmlns:a16="http://schemas.microsoft.com/office/drawing/2014/main" id="{00000000-0008-0000-0D00-000054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17" name="Rectangle 85">
          <a:extLst>
            <a:ext uri="{FF2B5EF4-FFF2-40B4-BE49-F238E27FC236}">
              <a16:creationId xmlns:a16="http://schemas.microsoft.com/office/drawing/2014/main" id="{00000000-0008-0000-0D00-000055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18" name="Rectangle 86">
          <a:extLst>
            <a:ext uri="{FF2B5EF4-FFF2-40B4-BE49-F238E27FC236}">
              <a16:creationId xmlns:a16="http://schemas.microsoft.com/office/drawing/2014/main" id="{00000000-0008-0000-0D00-000056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19" name="Rectangle 87">
          <a:extLst>
            <a:ext uri="{FF2B5EF4-FFF2-40B4-BE49-F238E27FC236}">
              <a16:creationId xmlns:a16="http://schemas.microsoft.com/office/drawing/2014/main" id="{00000000-0008-0000-0D00-000057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20" name="Rectangle 88">
          <a:extLst>
            <a:ext uri="{FF2B5EF4-FFF2-40B4-BE49-F238E27FC236}">
              <a16:creationId xmlns:a16="http://schemas.microsoft.com/office/drawing/2014/main" id="{00000000-0008-0000-0D00-000058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21" name="Rectangle 89">
          <a:extLst>
            <a:ext uri="{FF2B5EF4-FFF2-40B4-BE49-F238E27FC236}">
              <a16:creationId xmlns:a16="http://schemas.microsoft.com/office/drawing/2014/main" id="{00000000-0008-0000-0D00-000059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22" name="Rectangle 90">
          <a:extLst>
            <a:ext uri="{FF2B5EF4-FFF2-40B4-BE49-F238E27FC236}">
              <a16:creationId xmlns:a16="http://schemas.microsoft.com/office/drawing/2014/main" id="{00000000-0008-0000-0D00-00005A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23" name="Rectangle 91">
          <a:extLst>
            <a:ext uri="{FF2B5EF4-FFF2-40B4-BE49-F238E27FC236}">
              <a16:creationId xmlns:a16="http://schemas.microsoft.com/office/drawing/2014/main" id="{00000000-0008-0000-0D00-00005B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24" name="Rectangle 92">
          <a:extLst>
            <a:ext uri="{FF2B5EF4-FFF2-40B4-BE49-F238E27FC236}">
              <a16:creationId xmlns:a16="http://schemas.microsoft.com/office/drawing/2014/main" id="{00000000-0008-0000-0D00-00005C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25" name="Rectangle 93">
          <a:extLst>
            <a:ext uri="{FF2B5EF4-FFF2-40B4-BE49-F238E27FC236}">
              <a16:creationId xmlns:a16="http://schemas.microsoft.com/office/drawing/2014/main" id="{00000000-0008-0000-0D00-00005D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26" name="Rectangle 94">
          <a:extLst>
            <a:ext uri="{FF2B5EF4-FFF2-40B4-BE49-F238E27FC236}">
              <a16:creationId xmlns:a16="http://schemas.microsoft.com/office/drawing/2014/main" id="{00000000-0008-0000-0D00-00005E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27" name="Rectangle 95">
          <a:extLst>
            <a:ext uri="{FF2B5EF4-FFF2-40B4-BE49-F238E27FC236}">
              <a16:creationId xmlns:a16="http://schemas.microsoft.com/office/drawing/2014/main" id="{00000000-0008-0000-0D00-00005F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28" name="Rectangle 96">
          <a:extLst>
            <a:ext uri="{FF2B5EF4-FFF2-40B4-BE49-F238E27FC236}">
              <a16:creationId xmlns:a16="http://schemas.microsoft.com/office/drawing/2014/main" id="{00000000-0008-0000-0D00-000060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29" name="Rectangle 97">
          <a:extLst>
            <a:ext uri="{FF2B5EF4-FFF2-40B4-BE49-F238E27FC236}">
              <a16:creationId xmlns:a16="http://schemas.microsoft.com/office/drawing/2014/main" id="{00000000-0008-0000-0D00-000061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30" name="Rectangle 98">
          <a:extLst>
            <a:ext uri="{FF2B5EF4-FFF2-40B4-BE49-F238E27FC236}">
              <a16:creationId xmlns:a16="http://schemas.microsoft.com/office/drawing/2014/main" id="{00000000-0008-0000-0D00-000062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31" name="Rectangle 99">
          <a:extLst>
            <a:ext uri="{FF2B5EF4-FFF2-40B4-BE49-F238E27FC236}">
              <a16:creationId xmlns:a16="http://schemas.microsoft.com/office/drawing/2014/main" id="{00000000-0008-0000-0D00-000063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32" name="Rectangle 100">
          <a:extLst>
            <a:ext uri="{FF2B5EF4-FFF2-40B4-BE49-F238E27FC236}">
              <a16:creationId xmlns:a16="http://schemas.microsoft.com/office/drawing/2014/main" id="{00000000-0008-0000-0D00-000064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33" name="Rectangle 101">
          <a:extLst>
            <a:ext uri="{FF2B5EF4-FFF2-40B4-BE49-F238E27FC236}">
              <a16:creationId xmlns:a16="http://schemas.microsoft.com/office/drawing/2014/main" id="{00000000-0008-0000-0D00-000065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34" name="Rectangle 102">
          <a:extLst>
            <a:ext uri="{FF2B5EF4-FFF2-40B4-BE49-F238E27FC236}">
              <a16:creationId xmlns:a16="http://schemas.microsoft.com/office/drawing/2014/main" id="{00000000-0008-0000-0D00-000066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35" name="Rectangle 103">
          <a:extLst>
            <a:ext uri="{FF2B5EF4-FFF2-40B4-BE49-F238E27FC236}">
              <a16:creationId xmlns:a16="http://schemas.microsoft.com/office/drawing/2014/main" id="{00000000-0008-0000-0D00-000067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36" name="Rectangle 104">
          <a:extLst>
            <a:ext uri="{FF2B5EF4-FFF2-40B4-BE49-F238E27FC236}">
              <a16:creationId xmlns:a16="http://schemas.microsoft.com/office/drawing/2014/main" id="{00000000-0008-0000-0D00-000068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37" name="Rectangle 105">
          <a:extLst>
            <a:ext uri="{FF2B5EF4-FFF2-40B4-BE49-F238E27FC236}">
              <a16:creationId xmlns:a16="http://schemas.microsoft.com/office/drawing/2014/main" id="{00000000-0008-0000-0D00-000069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38" name="Rectangle 106">
          <a:extLst>
            <a:ext uri="{FF2B5EF4-FFF2-40B4-BE49-F238E27FC236}">
              <a16:creationId xmlns:a16="http://schemas.microsoft.com/office/drawing/2014/main" id="{00000000-0008-0000-0D00-00006A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39" name="Rectangle 107">
          <a:extLst>
            <a:ext uri="{FF2B5EF4-FFF2-40B4-BE49-F238E27FC236}">
              <a16:creationId xmlns:a16="http://schemas.microsoft.com/office/drawing/2014/main" id="{00000000-0008-0000-0D00-00006B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40" name="Rectangle 108">
          <a:extLst>
            <a:ext uri="{FF2B5EF4-FFF2-40B4-BE49-F238E27FC236}">
              <a16:creationId xmlns:a16="http://schemas.microsoft.com/office/drawing/2014/main" id="{00000000-0008-0000-0D00-00006C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41" name="Rectangle 109">
          <a:extLst>
            <a:ext uri="{FF2B5EF4-FFF2-40B4-BE49-F238E27FC236}">
              <a16:creationId xmlns:a16="http://schemas.microsoft.com/office/drawing/2014/main" id="{00000000-0008-0000-0D00-00006D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42" name="Rectangle 110">
          <a:extLst>
            <a:ext uri="{FF2B5EF4-FFF2-40B4-BE49-F238E27FC236}">
              <a16:creationId xmlns:a16="http://schemas.microsoft.com/office/drawing/2014/main" id="{00000000-0008-0000-0D00-00006E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43" name="Rectangle 111">
          <a:extLst>
            <a:ext uri="{FF2B5EF4-FFF2-40B4-BE49-F238E27FC236}">
              <a16:creationId xmlns:a16="http://schemas.microsoft.com/office/drawing/2014/main" id="{00000000-0008-0000-0D00-00006F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44" name="Rectangle 112">
          <a:extLst>
            <a:ext uri="{FF2B5EF4-FFF2-40B4-BE49-F238E27FC236}">
              <a16:creationId xmlns:a16="http://schemas.microsoft.com/office/drawing/2014/main" id="{00000000-0008-0000-0D00-000070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45" name="Rectangle 113">
          <a:extLst>
            <a:ext uri="{FF2B5EF4-FFF2-40B4-BE49-F238E27FC236}">
              <a16:creationId xmlns:a16="http://schemas.microsoft.com/office/drawing/2014/main" id="{00000000-0008-0000-0D00-000071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46" name="Rectangle 114">
          <a:extLst>
            <a:ext uri="{FF2B5EF4-FFF2-40B4-BE49-F238E27FC236}">
              <a16:creationId xmlns:a16="http://schemas.microsoft.com/office/drawing/2014/main" id="{00000000-0008-0000-0D00-000072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47" name="Rectangle 115">
          <a:extLst>
            <a:ext uri="{FF2B5EF4-FFF2-40B4-BE49-F238E27FC236}">
              <a16:creationId xmlns:a16="http://schemas.microsoft.com/office/drawing/2014/main" id="{00000000-0008-0000-0D00-000073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48" name="Rectangle 116">
          <a:extLst>
            <a:ext uri="{FF2B5EF4-FFF2-40B4-BE49-F238E27FC236}">
              <a16:creationId xmlns:a16="http://schemas.microsoft.com/office/drawing/2014/main" id="{00000000-0008-0000-0D00-000074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49" name="Rectangle 117">
          <a:extLst>
            <a:ext uri="{FF2B5EF4-FFF2-40B4-BE49-F238E27FC236}">
              <a16:creationId xmlns:a16="http://schemas.microsoft.com/office/drawing/2014/main" id="{00000000-0008-0000-0D00-00007548000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50" name="Rectangle 118">
          <a:extLst>
            <a:ext uri="{FF2B5EF4-FFF2-40B4-BE49-F238E27FC236}">
              <a16:creationId xmlns:a16="http://schemas.microsoft.com/office/drawing/2014/main" id="{00000000-0008-0000-0D00-000076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51" name="Rectangle 119">
          <a:extLst>
            <a:ext uri="{FF2B5EF4-FFF2-40B4-BE49-F238E27FC236}">
              <a16:creationId xmlns:a16="http://schemas.microsoft.com/office/drawing/2014/main" id="{00000000-0008-0000-0D00-000077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52" name="Rectangle 120">
          <a:extLst>
            <a:ext uri="{FF2B5EF4-FFF2-40B4-BE49-F238E27FC236}">
              <a16:creationId xmlns:a16="http://schemas.microsoft.com/office/drawing/2014/main" id="{00000000-0008-0000-0D00-000078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53" name="Rectangle 121">
          <a:extLst>
            <a:ext uri="{FF2B5EF4-FFF2-40B4-BE49-F238E27FC236}">
              <a16:creationId xmlns:a16="http://schemas.microsoft.com/office/drawing/2014/main" id="{00000000-0008-0000-0D00-000079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54" name="Rectangle 122">
          <a:extLst>
            <a:ext uri="{FF2B5EF4-FFF2-40B4-BE49-F238E27FC236}">
              <a16:creationId xmlns:a16="http://schemas.microsoft.com/office/drawing/2014/main" id="{00000000-0008-0000-0D00-00007A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55" name="Rectangle 123">
          <a:extLst>
            <a:ext uri="{FF2B5EF4-FFF2-40B4-BE49-F238E27FC236}">
              <a16:creationId xmlns:a16="http://schemas.microsoft.com/office/drawing/2014/main" id="{00000000-0008-0000-0D00-00007B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56" name="Rectangle 124">
          <a:extLst>
            <a:ext uri="{FF2B5EF4-FFF2-40B4-BE49-F238E27FC236}">
              <a16:creationId xmlns:a16="http://schemas.microsoft.com/office/drawing/2014/main" id="{00000000-0008-0000-0D00-00007C48000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952500</xdr:colOff>
      <xdr:row>8</xdr:row>
      <xdr:rowOff>133350</xdr:rowOff>
    </xdr:from>
    <xdr:to>
      <xdr:col>4</xdr:col>
      <xdr:colOff>104775</xdr:colOff>
      <xdr:row>8</xdr:row>
      <xdr:rowOff>133350</xdr:rowOff>
    </xdr:to>
    <xdr:sp macro="" textlink="">
      <xdr:nvSpPr>
        <xdr:cNvPr id="16150706" name="Line 4">
          <a:extLst>
            <a:ext uri="{FF2B5EF4-FFF2-40B4-BE49-F238E27FC236}">
              <a16:creationId xmlns:a16="http://schemas.microsoft.com/office/drawing/2014/main" id="{00000000-0008-0000-0D00-0000B270F600}"/>
            </a:ext>
          </a:extLst>
        </xdr:cNvPr>
        <xdr:cNvSpPr>
          <a:spLocks noChangeShapeType="1"/>
        </xdr:cNvSpPr>
      </xdr:nvSpPr>
      <xdr:spPr bwMode="auto">
        <a:xfrm>
          <a:off x="5467350" y="2505075"/>
          <a:ext cx="838200" cy="0"/>
        </a:xfrm>
        <a:prstGeom prst="line">
          <a:avLst/>
        </a:prstGeom>
        <a:noFill/>
        <a:ln w="9525">
          <a:solidFill>
            <a:srgbClr val="00008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1447800</xdr:colOff>
      <xdr:row>8</xdr:row>
      <xdr:rowOff>114300</xdr:rowOff>
    </xdr:from>
    <xdr:to>
      <xdr:col>6</xdr:col>
      <xdr:colOff>828675</xdr:colOff>
      <xdr:row>8</xdr:row>
      <xdr:rowOff>114300</xdr:rowOff>
    </xdr:to>
    <xdr:sp macro="" textlink="">
      <xdr:nvSpPr>
        <xdr:cNvPr id="16150707" name="Line 5">
          <a:extLst>
            <a:ext uri="{FF2B5EF4-FFF2-40B4-BE49-F238E27FC236}">
              <a16:creationId xmlns:a16="http://schemas.microsoft.com/office/drawing/2014/main" id="{00000000-0008-0000-0D00-0000B370F600}"/>
            </a:ext>
          </a:extLst>
        </xdr:cNvPr>
        <xdr:cNvSpPr>
          <a:spLocks noChangeShapeType="1"/>
        </xdr:cNvSpPr>
      </xdr:nvSpPr>
      <xdr:spPr bwMode="auto">
        <a:xfrm>
          <a:off x="9334500" y="2486025"/>
          <a:ext cx="1066800" cy="0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</xdr:row>
      <xdr:rowOff>142875</xdr:rowOff>
    </xdr:from>
    <xdr:to>
      <xdr:col>7</xdr:col>
      <xdr:colOff>0</xdr:colOff>
      <xdr:row>5</xdr:row>
      <xdr:rowOff>142875</xdr:rowOff>
    </xdr:to>
    <xdr:sp macro="" textlink="">
      <xdr:nvSpPr>
        <xdr:cNvPr id="16150708" name="Line 29">
          <a:extLst>
            <a:ext uri="{FF2B5EF4-FFF2-40B4-BE49-F238E27FC236}">
              <a16:creationId xmlns:a16="http://schemas.microsoft.com/office/drawing/2014/main" id="{00000000-0008-0000-0D00-0000B470F600}"/>
            </a:ext>
          </a:extLst>
        </xdr:cNvPr>
        <xdr:cNvSpPr>
          <a:spLocks noChangeShapeType="1"/>
        </xdr:cNvSpPr>
      </xdr:nvSpPr>
      <xdr:spPr bwMode="auto">
        <a:xfrm>
          <a:off x="11220450" y="141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142875</xdr:rowOff>
    </xdr:from>
    <xdr:to>
      <xdr:col>6</xdr:col>
      <xdr:colOff>0</xdr:colOff>
      <xdr:row>5</xdr:row>
      <xdr:rowOff>142875</xdr:rowOff>
    </xdr:to>
    <xdr:sp macro="" textlink="">
      <xdr:nvSpPr>
        <xdr:cNvPr id="16150709" name="Line 29">
          <a:extLst>
            <a:ext uri="{FF2B5EF4-FFF2-40B4-BE49-F238E27FC236}">
              <a16:creationId xmlns:a16="http://schemas.microsoft.com/office/drawing/2014/main" id="{00000000-0008-0000-0D00-0000B570F600}"/>
            </a:ext>
          </a:extLst>
        </xdr:cNvPr>
        <xdr:cNvSpPr>
          <a:spLocks noChangeShapeType="1"/>
        </xdr:cNvSpPr>
      </xdr:nvSpPr>
      <xdr:spPr bwMode="auto">
        <a:xfrm>
          <a:off x="9572625" y="141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142875</xdr:rowOff>
    </xdr:from>
    <xdr:to>
      <xdr:col>9</xdr:col>
      <xdr:colOff>0</xdr:colOff>
      <xdr:row>5</xdr:row>
      <xdr:rowOff>142875</xdr:rowOff>
    </xdr:to>
    <xdr:sp macro="" textlink="">
      <xdr:nvSpPr>
        <xdr:cNvPr id="15915392" name="Line 29">
          <a:extLst>
            <a:ext uri="{FF2B5EF4-FFF2-40B4-BE49-F238E27FC236}">
              <a16:creationId xmlns:a16="http://schemas.microsoft.com/office/drawing/2014/main" id="{00000000-0008-0000-0E00-000080D9F200}"/>
            </a:ext>
          </a:extLst>
        </xdr:cNvPr>
        <xdr:cNvSpPr>
          <a:spLocks noChangeShapeType="1"/>
        </xdr:cNvSpPr>
      </xdr:nvSpPr>
      <xdr:spPr bwMode="auto">
        <a:xfrm>
          <a:off x="760095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142875</xdr:rowOff>
    </xdr:from>
    <xdr:to>
      <xdr:col>10</xdr:col>
      <xdr:colOff>0</xdr:colOff>
      <xdr:row>5</xdr:row>
      <xdr:rowOff>142875</xdr:rowOff>
    </xdr:to>
    <xdr:sp macro="" textlink="">
      <xdr:nvSpPr>
        <xdr:cNvPr id="15915393" name="Line 29">
          <a:extLst>
            <a:ext uri="{FF2B5EF4-FFF2-40B4-BE49-F238E27FC236}">
              <a16:creationId xmlns:a16="http://schemas.microsoft.com/office/drawing/2014/main" id="{00000000-0008-0000-0E00-000081D9F200}"/>
            </a:ext>
          </a:extLst>
        </xdr:cNvPr>
        <xdr:cNvSpPr>
          <a:spLocks noChangeShapeType="1"/>
        </xdr:cNvSpPr>
      </xdr:nvSpPr>
      <xdr:spPr bwMode="auto">
        <a:xfrm>
          <a:off x="840105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142875</xdr:rowOff>
    </xdr:from>
    <xdr:to>
      <xdr:col>8</xdr:col>
      <xdr:colOff>0</xdr:colOff>
      <xdr:row>5</xdr:row>
      <xdr:rowOff>142875</xdr:rowOff>
    </xdr:to>
    <xdr:sp macro="" textlink="">
      <xdr:nvSpPr>
        <xdr:cNvPr id="15915394" name="Line 29">
          <a:extLst>
            <a:ext uri="{FF2B5EF4-FFF2-40B4-BE49-F238E27FC236}">
              <a16:creationId xmlns:a16="http://schemas.microsoft.com/office/drawing/2014/main" id="{00000000-0008-0000-0E00-000082D9F200}"/>
            </a:ext>
          </a:extLst>
        </xdr:cNvPr>
        <xdr:cNvSpPr>
          <a:spLocks noChangeShapeType="1"/>
        </xdr:cNvSpPr>
      </xdr:nvSpPr>
      <xdr:spPr bwMode="auto">
        <a:xfrm>
          <a:off x="680085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</xdr:row>
      <xdr:rowOff>142875</xdr:rowOff>
    </xdr:from>
    <xdr:to>
      <xdr:col>9</xdr:col>
      <xdr:colOff>0</xdr:colOff>
      <xdr:row>5</xdr:row>
      <xdr:rowOff>142875</xdr:rowOff>
    </xdr:to>
    <xdr:sp macro="" textlink="">
      <xdr:nvSpPr>
        <xdr:cNvPr id="15915395" name="Line 29">
          <a:extLst>
            <a:ext uri="{FF2B5EF4-FFF2-40B4-BE49-F238E27FC236}">
              <a16:creationId xmlns:a16="http://schemas.microsoft.com/office/drawing/2014/main" id="{00000000-0008-0000-0E00-000083D9F200}"/>
            </a:ext>
          </a:extLst>
        </xdr:cNvPr>
        <xdr:cNvSpPr>
          <a:spLocks noChangeShapeType="1"/>
        </xdr:cNvSpPr>
      </xdr:nvSpPr>
      <xdr:spPr bwMode="auto">
        <a:xfrm>
          <a:off x="760095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142875</xdr:rowOff>
    </xdr:from>
    <xdr:to>
      <xdr:col>8</xdr:col>
      <xdr:colOff>0</xdr:colOff>
      <xdr:row>4</xdr:row>
      <xdr:rowOff>142875</xdr:rowOff>
    </xdr:to>
    <xdr:sp macro="" textlink="">
      <xdr:nvSpPr>
        <xdr:cNvPr id="15916128" name="Line 29">
          <a:extLst>
            <a:ext uri="{FF2B5EF4-FFF2-40B4-BE49-F238E27FC236}">
              <a16:creationId xmlns:a16="http://schemas.microsoft.com/office/drawing/2014/main" id="{00000000-0008-0000-0F00-000060DCF200}"/>
            </a:ext>
          </a:extLst>
        </xdr:cNvPr>
        <xdr:cNvSpPr>
          <a:spLocks noChangeShapeType="1"/>
        </xdr:cNvSpPr>
      </xdr:nvSpPr>
      <xdr:spPr bwMode="auto">
        <a:xfrm>
          <a:off x="7572375" y="1400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142875</xdr:rowOff>
    </xdr:from>
    <xdr:to>
      <xdr:col>8</xdr:col>
      <xdr:colOff>0</xdr:colOff>
      <xdr:row>4</xdr:row>
      <xdr:rowOff>142875</xdr:rowOff>
    </xdr:to>
    <xdr:sp macro="" textlink="">
      <xdr:nvSpPr>
        <xdr:cNvPr id="2" name="Line 29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>
          <a:off x="7572375" y="1400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142875</xdr:rowOff>
    </xdr:from>
    <xdr:to>
      <xdr:col>12</xdr:col>
      <xdr:colOff>0</xdr:colOff>
      <xdr:row>5</xdr:row>
      <xdr:rowOff>142875</xdr:rowOff>
    </xdr:to>
    <xdr:sp macro="" textlink="">
      <xdr:nvSpPr>
        <xdr:cNvPr id="25" name="Line 29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SpPr>
          <a:spLocks noChangeShapeType="1"/>
        </xdr:cNvSpPr>
      </xdr:nvSpPr>
      <xdr:spPr bwMode="auto">
        <a:xfrm>
          <a:off x="8258175" y="1485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</xdr:row>
      <xdr:rowOff>142875</xdr:rowOff>
    </xdr:from>
    <xdr:to>
      <xdr:col>8</xdr:col>
      <xdr:colOff>0</xdr:colOff>
      <xdr:row>4</xdr:row>
      <xdr:rowOff>142875</xdr:rowOff>
    </xdr:to>
    <xdr:sp macro="" textlink="">
      <xdr:nvSpPr>
        <xdr:cNvPr id="26" name="Line 29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SpPr>
          <a:spLocks noChangeShapeType="1"/>
        </xdr:cNvSpPr>
      </xdr:nvSpPr>
      <xdr:spPr bwMode="auto">
        <a:xfrm>
          <a:off x="8258175" y="1485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142875</xdr:rowOff>
    </xdr:from>
    <xdr:to>
      <xdr:col>5</xdr:col>
      <xdr:colOff>0</xdr:colOff>
      <xdr:row>5</xdr:row>
      <xdr:rowOff>142875</xdr:rowOff>
    </xdr:to>
    <xdr:sp macro="" textlink="">
      <xdr:nvSpPr>
        <xdr:cNvPr id="2" name="Line 29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 bwMode="auto">
        <a:xfrm>
          <a:off x="7572375" y="1400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19050</xdr:colOff>
      <xdr:row>0</xdr:row>
      <xdr:rowOff>0</xdr:rowOff>
    </xdr:to>
    <xdr:sp macro="" textlink="">
      <xdr:nvSpPr>
        <xdr:cNvPr id="16096576" name="Rectangle 1">
          <a:extLst>
            <a:ext uri="{FF2B5EF4-FFF2-40B4-BE49-F238E27FC236}">
              <a16:creationId xmlns:a16="http://schemas.microsoft.com/office/drawing/2014/main" id="{00000000-0008-0000-1300-0000409DF5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9050" cy="0"/>
        </a:xfrm>
        <a:prstGeom prst="rect">
          <a:avLst/>
        </a:prstGeom>
        <a:noFill/>
        <a:ln w="5715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6096577" name="Picture 2">
          <a:extLst>
            <a:ext uri="{FF2B5EF4-FFF2-40B4-BE49-F238E27FC236}">
              <a16:creationId xmlns:a16="http://schemas.microsoft.com/office/drawing/2014/main" id="{00000000-0008-0000-1300-0000419D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6096578" name="Rectangle 32">
          <a:extLst>
            <a:ext uri="{FF2B5EF4-FFF2-40B4-BE49-F238E27FC236}">
              <a16:creationId xmlns:a16="http://schemas.microsoft.com/office/drawing/2014/main" id="{00000000-0008-0000-1300-0000429DF5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62075" cy="0"/>
        </a:xfrm>
        <a:prstGeom prst="rect">
          <a:avLst/>
        </a:prstGeom>
        <a:noFill/>
        <a:ln w="5715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6096579" name="Picture 33">
          <a:extLst>
            <a:ext uri="{FF2B5EF4-FFF2-40B4-BE49-F238E27FC236}">
              <a16:creationId xmlns:a16="http://schemas.microsoft.com/office/drawing/2014/main" id="{00000000-0008-0000-1300-0000439D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6" name="Text Box 3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>
          <a:spLocks noChangeArrowheads="1"/>
        </xdr:cNvSpPr>
      </xdr:nvSpPr>
      <xdr:spPr bwMode="auto">
        <a:xfrm>
          <a:off x="28575" y="1295400"/>
          <a:ext cx="200028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7" name="Text Box 35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 txBox="1">
          <a:spLocks noChangeArrowheads="1"/>
        </xdr:cNvSpPr>
      </xdr:nvSpPr>
      <xdr:spPr bwMode="auto">
        <a:xfrm>
          <a:off x="28575" y="1295400"/>
          <a:ext cx="200028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8" name="Text Box 35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 txBox="1">
          <a:spLocks noChangeArrowheads="1"/>
        </xdr:cNvSpPr>
      </xdr:nvSpPr>
      <xdr:spPr bwMode="auto">
        <a:xfrm>
          <a:off x="28575" y="1295400"/>
          <a:ext cx="200028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9" name="Text Box 35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 txBox="1">
          <a:spLocks noChangeArrowheads="1"/>
        </xdr:cNvSpPr>
      </xdr:nvSpPr>
      <xdr:spPr bwMode="auto">
        <a:xfrm>
          <a:off x="28575" y="1295400"/>
          <a:ext cx="200028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0" name="Text Box 35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 txBox="1">
          <a:spLocks noChangeArrowheads="1"/>
        </xdr:cNvSpPr>
      </xdr:nvSpPr>
      <xdr:spPr bwMode="auto">
        <a:xfrm>
          <a:off x="28575" y="1295400"/>
          <a:ext cx="200028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1" name="Text Box 35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 txBox="1">
          <a:spLocks noChangeArrowheads="1"/>
        </xdr:cNvSpPr>
      </xdr:nvSpPr>
      <xdr:spPr bwMode="auto">
        <a:xfrm>
          <a:off x="28575" y="1295400"/>
          <a:ext cx="200028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14</xdr:col>
      <xdr:colOff>0</xdr:colOff>
      <xdr:row>4</xdr:row>
      <xdr:rowOff>142875</xdr:rowOff>
    </xdr:from>
    <xdr:to>
      <xdr:col>14</xdr:col>
      <xdr:colOff>0</xdr:colOff>
      <xdr:row>4</xdr:row>
      <xdr:rowOff>142875</xdr:rowOff>
    </xdr:to>
    <xdr:sp macro="" textlink="">
      <xdr:nvSpPr>
        <xdr:cNvPr id="16096586" name="Line 29">
          <a:extLst>
            <a:ext uri="{FF2B5EF4-FFF2-40B4-BE49-F238E27FC236}">
              <a16:creationId xmlns:a16="http://schemas.microsoft.com/office/drawing/2014/main" id="{00000000-0008-0000-1300-00004A9DF500}"/>
            </a:ext>
          </a:extLst>
        </xdr:cNvPr>
        <xdr:cNvSpPr>
          <a:spLocks noChangeShapeType="1"/>
        </xdr:cNvSpPr>
      </xdr:nvSpPr>
      <xdr:spPr bwMode="auto">
        <a:xfrm>
          <a:off x="8334375" y="123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4</xdr:row>
      <xdr:rowOff>142875</xdr:rowOff>
    </xdr:from>
    <xdr:to>
      <xdr:col>20</xdr:col>
      <xdr:colOff>0</xdr:colOff>
      <xdr:row>4</xdr:row>
      <xdr:rowOff>142875</xdr:rowOff>
    </xdr:to>
    <xdr:sp macro="" textlink="">
      <xdr:nvSpPr>
        <xdr:cNvPr id="16096587" name="Line 29">
          <a:extLst>
            <a:ext uri="{FF2B5EF4-FFF2-40B4-BE49-F238E27FC236}">
              <a16:creationId xmlns:a16="http://schemas.microsoft.com/office/drawing/2014/main" id="{00000000-0008-0000-1300-00004B9DF500}"/>
            </a:ext>
          </a:extLst>
        </xdr:cNvPr>
        <xdr:cNvSpPr>
          <a:spLocks noChangeShapeType="1"/>
        </xdr:cNvSpPr>
      </xdr:nvSpPr>
      <xdr:spPr bwMode="auto">
        <a:xfrm>
          <a:off x="11572875" y="123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142875</xdr:rowOff>
    </xdr:from>
    <xdr:to>
      <xdr:col>16</xdr:col>
      <xdr:colOff>0</xdr:colOff>
      <xdr:row>4</xdr:row>
      <xdr:rowOff>142875</xdr:rowOff>
    </xdr:to>
    <xdr:sp macro="" textlink="">
      <xdr:nvSpPr>
        <xdr:cNvPr id="16096588" name="Line 29">
          <a:extLst>
            <a:ext uri="{FF2B5EF4-FFF2-40B4-BE49-F238E27FC236}">
              <a16:creationId xmlns:a16="http://schemas.microsoft.com/office/drawing/2014/main" id="{00000000-0008-0000-1300-00004C9DF500}"/>
            </a:ext>
          </a:extLst>
        </xdr:cNvPr>
        <xdr:cNvSpPr>
          <a:spLocks noChangeShapeType="1"/>
        </xdr:cNvSpPr>
      </xdr:nvSpPr>
      <xdr:spPr bwMode="auto">
        <a:xfrm>
          <a:off x="9629775" y="123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4</xdr:row>
      <xdr:rowOff>142875</xdr:rowOff>
    </xdr:from>
    <xdr:to>
      <xdr:col>18</xdr:col>
      <xdr:colOff>0</xdr:colOff>
      <xdr:row>4</xdr:row>
      <xdr:rowOff>142875</xdr:rowOff>
    </xdr:to>
    <xdr:sp macro="" textlink="">
      <xdr:nvSpPr>
        <xdr:cNvPr id="16096589" name="Line 29">
          <a:extLst>
            <a:ext uri="{FF2B5EF4-FFF2-40B4-BE49-F238E27FC236}">
              <a16:creationId xmlns:a16="http://schemas.microsoft.com/office/drawing/2014/main" id="{00000000-0008-0000-1300-00004D9DF500}"/>
            </a:ext>
          </a:extLst>
        </xdr:cNvPr>
        <xdr:cNvSpPr>
          <a:spLocks noChangeShapeType="1"/>
        </xdr:cNvSpPr>
      </xdr:nvSpPr>
      <xdr:spPr bwMode="auto">
        <a:xfrm>
          <a:off x="10839450" y="123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142875</xdr:rowOff>
    </xdr:from>
    <xdr:to>
      <xdr:col>10</xdr:col>
      <xdr:colOff>0</xdr:colOff>
      <xdr:row>5</xdr:row>
      <xdr:rowOff>142875</xdr:rowOff>
    </xdr:to>
    <xdr:sp macro="" textlink="">
      <xdr:nvSpPr>
        <xdr:cNvPr id="15920416" name="Line 29">
          <a:extLst>
            <a:ext uri="{FF2B5EF4-FFF2-40B4-BE49-F238E27FC236}">
              <a16:creationId xmlns:a16="http://schemas.microsoft.com/office/drawing/2014/main" id="{00000000-0008-0000-1400-000020EDF200}"/>
            </a:ext>
          </a:extLst>
        </xdr:cNvPr>
        <xdr:cNvSpPr>
          <a:spLocks noChangeShapeType="1"/>
        </xdr:cNvSpPr>
      </xdr:nvSpPr>
      <xdr:spPr bwMode="auto">
        <a:xfrm>
          <a:off x="9782175" y="143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142875</xdr:rowOff>
    </xdr:from>
    <xdr:to>
      <xdr:col>10</xdr:col>
      <xdr:colOff>0</xdr:colOff>
      <xdr:row>5</xdr:row>
      <xdr:rowOff>142875</xdr:rowOff>
    </xdr:to>
    <xdr:sp macro="" textlink="">
      <xdr:nvSpPr>
        <xdr:cNvPr id="15920418" name="Line 29">
          <a:extLst>
            <a:ext uri="{FF2B5EF4-FFF2-40B4-BE49-F238E27FC236}">
              <a16:creationId xmlns:a16="http://schemas.microsoft.com/office/drawing/2014/main" id="{00000000-0008-0000-1400-000022EDF200}"/>
            </a:ext>
          </a:extLst>
        </xdr:cNvPr>
        <xdr:cNvSpPr>
          <a:spLocks noChangeShapeType="1"/>
        </xdr:cNvSpPr>
      </xdr:nvSpPr>
      <xdr:spPr bwMode="auto">
        <a:xfrm>
          <a:off x="9782175" y="143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142875</xdr:rowOff>
    </xdr:from>
    <xdr:to>
      <xdr:col>5</xdr:col>
      <xdr:colOff>0</xdr:colOff>
      <xdr:row>6</xdr:row>
      <xdr:rowOff>142875</xdr:rowOff>
    </xdr:to>
    <xdr:sp macro="" textlink="">
      <xdr:nvSpPr>
        <xdr:cNvPr id="15921344" name="Line 29">
          <a:extLst>
            <a:ext uri="{FF2B5EF4-FFF2-40B4-BE49-F238E27FC236}">
              <a16:creationId xmlns:a16="http://schemas.microsoft.com/office/drawing/2014/main" id="{00000000-0008-0000-1500-0000C0F0F200}"/>
            </a:ext>
          </a:extLst>
        </xdr:cNvPr>
        <xdr:cNvSpPr>
          <a:spLocks noChangeShapeType="1"/>
        </xdr:cNvSpPr>
      </xdr:nvSpPr>
      <xdr:spPr bwMode="auto">
        <a:xfrm>
          <a:off x="6248400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</xdr:row>
      <xdr:rowOff>142875</xdr:rowOff>
    </xdr:from>
    <xdr:to>
      <xdr:col>3</xdr:col>
      <xdr:colOff>0</xdr:colOff>
      <xdr:row>5</xdr:row>
      <xdr:rowOff>142875</xdr:rowOff>
    </xdr:to>
    <xdr:sp macro="" textlink="">
      <xdr:nvSpPr>
        <xdr:cNvPr id="15921345" name="Line 29">
          <a:extLst>
            <a:ext uri="{FF2B5EF4-FFF2-40B4-BE49-F238E27FC236}">
              <a16:creationId xmlns:a16="http://schemas.microsoft.com/office/drawing/2014/main" id="{00000000-0008-0000-1500-0000C1F0F200}"/>
            </a:ext>
          </a:extLst>
        </xdr:cNvPr>
        <xdr:cNvSpPr>
          <a:spLocks noChangeShapeType="1"/>
        </xdr:cNvSpPr>
      </xdr:nvSpPr>
      <xdr:spPr bwMode="auto">
        <a:xfrm>
          <a:off x="3781425" y="142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4</xdr:row>
      <xdr:rowOff>0</xdr:rowOff>
    </xdr:from>
    <xdr:to>
      <xdr:col>4</xdr:col>
      <xdr:colOff>9525</xdr:colOff>
      <xdr:row>5</xdr:row>
      <xdr:rowOff>0</xdr:rowOff>
    </xdr:to>
    <xdr:sp macro="" textlink="">
      <xdr:nvSpPr>
        <xdr:cNvPr id="16147488" name="Text Box 4">
          <a:extLst>
            <a:ext uri="{FF2B5EF4-FFF2-40B4-BE49-F238E27FC236}">
              <a16:creationId xmlns:a16="http://schemas.microsoft.com/office/drawing/2014/main" id="{00000000-0008-0000-1700-00002064F600}"/>
            </a:ext>
          </a:extLst>
        </xdr:cNvPr>
        <xdr:cNvSpPr txBox="1">
          <a:spLocks noChangeArrowheads="1"/>
        </xdr:cNvSpPr>
      </xdr:nvSpPr>
      <xdr:spPr bwMode="auto">
        <a:xfrm>
          <a:off x="5248275" y="13716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9525</xdr:colOff>
      <xdr:row>5</xdr:row>
      <xdr:rowOff>0</xdr:rowOff>
    </xdr:to>
    <xdr:sp macro="" textlink="">
      <xdr:nvSpPr>
        <xdr:cNvPr id="16147489" name="Text Box 4">
          <a:extLst>
            <a:ext uri="{FF2B5EF4-FFF2-40B4-BE49-F238E27FC236}">
              <a16:creationId xmlns:a16="http://schemas.microsoft.com/office/drawing/2014/main" id="{00000000-0008-0000-1700-00002164F600}"/>
            </a:ext>
          </a:extLst>
        </xdr:cNvPr>
        <xdr:cNvSpPr txBox="1">
          <a:spLocks noChangeArrowheads="1"/>
        </xdr:cNvSpPr>
      </xdr:nvSpPr>
      <xdr:spPr bwMode="auto">
        <a:xfrm>
          <a:off x="5248275" y="13716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4</xdr:row>
      <xdr:rowOff>142875</xdr:rowOff>
    </xdr:from>
    <xdr:to>
      <xdr:col>4</xdr:col>
      <xdr:colOff>0</xdr:colOff>
      <xdr:row>4</xdr:row>
      <xdr:rowOff>142875</xdr:rowOff>
    </xdr:to>
    <xdr:sp macro="" textlink="">
      <xdr:nvSpPr>
        <xdr:cNvPr id="16147490" name="Line 29">
          <a:extLst>
            <a:ext uri="{FF2B5EF4-FFF2-40B4-BE49-F238E27FC236}">
              <a16:creationId xmlns:a16="http://schemas.microsoft.com/office/drawing/2014/main" id="{00000000-0008-0000-1700-00002264F600}"/>
            </a:ext>
          </a:extLst>
        </xdr:cNvPr>
        <xdr:cNvSpPr>
          <a:spLocks noChangeShapeType="1"/>
        </xdr:cNvSpPr>
      </xdr:nvSpPr>
      <xdr:spPr bwMode="auto">
        <a:xfrm>
          <a:off x="523875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9525</xdr:colOff>
      <xdr:row>5</xdr:row>
      <xdr:rowOff>0</xdr:rowOff>
    </xdr:to>
    <xdr:sp macro="" textlink="">
      <xdr:nvSpPr>
        <xdr:cNvPr id="16147491" name="Text Box 4">
          <a:extLst>
            <a:ext uri="{FF2B5EF4-FFF2-40B4-BE49-F238E27FC236}">
              <a16:creationId xmlns:a16="http://schemas.microsoft.com/office/drawing/2014/main" id="{00000000-0008-0000-1700-00002364F600}"/>
            </a:ext>
          </a:extLst>
        </xdr:cNvPr>
        <xdr:cNvSpPr txBox="1">
          <a:spLocks noChangeArrowheads="1"/>
        </xdr:cNvSpPr>
      </xdr:nvSpPr>
      <xdr:spPr bwMode="auto">
        <a:xfrm>
          <a:off x="6315075" y="13716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9525</xdr:colOff>
      <xdr:row>5</xdr:row>
      <xdr:rowOff>0</xdr:rowOff>
    </xdr:to>
    <xdr:sp macro="" textlink="">
      <xdr:nvSpPr>
        <xdr:cNvPr id="16147492" name="Text Box 4">
          <a:extLst>
            <a:ext uri="{FF2B5EF4-FFF2-40B4-BE49-F238E27FC236}">
              <a16:creationId xmlns:a16="http://schemas.microsoft.com/office/drawing/2014/main" id="{00000000-0008-0000-1700-00002464F600}"/>
            </a:ext>
          </a:extLst>
        </xdr:cNvPr>
        <xdr:cNvSpPr txBox="1">
          <a:spLocks noChangeArrowheads="1"/>
        </xdr:cNvSpPr>
      </xdr:nvSpPr>
      <xdr:spPr bwMode="auto">
        <a:xfrm>
          <a:off x="6315075" y="13716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4</xdr:row>
      <xdr:rowOff>142875</xdr:rowOff>
    </xdr:from>
    <xdr:to>
      <xdr:col>5</xdr:col>
      <xdr:colOff>0</xdr:colOff>
      <xdr:row>4</xdr:row>
      <xdr:rowOff>142875</xdr:rowOff>
    </xdr:to>
    <xdr:sp macro="" textlink="">
      <xdr:nvSpPr>
        <xdr:cNvPr id="16147493" name="Line 29">
          <a:extLst>
            <a:ext uri="{FF2B5EF4-FFF2-40B4-BE49-F238E27FC236}">
              <a16:creationId xmlns:a16="http://schemas.microsoft.com/office/drawing/2014/main" id="{00000000-0008-0000-1700-00002564F600}"/>
            </a:ext>
          </a:extLst>
        </xdr:cNvPr>
        <xdr:cNvSpPr>
          <a:spLocks noChangeShapeType="1"/>
        </xdr:cNvSpPr>
      </xdr:nvSpPr>
      <xdr:spPr bwMode="auto">
        <a:xfrm>
          <a:off x="630555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9525</xdr:colOff>
      <xdr:row>7</xdr:row>
      <xdr:rowOff>0</xdr:rowOff>
    </xdr:from>
    <xdr:to>
      <xdr:col>7</xdr:col>
      <xdr:colOff>9525</xdr:colOff>
      <xdr:row>8</xdr:row>
      <xdr:rowOff>66675</xdr:rowOff>
    </xdr:to>
    <xdr:sp macro="" textlink="">
      <xdr:nvSpPr>
        <xdr:cNvPr id="16147494" name="Text Box 4">
          <a:extLst>
            <a:ext uri="{FF2B5EF4-FFF2-40B4-BE49-F238E27FC236}">
              <a16:creationId xmlns:a16="http://schemas.microsoft.com/office/drawing/2014/main" id="{00000000-0008-0000-1700-00002664F600}"/>
            </a:ext>
          </a:extLst>
        </xdr:cNvPr>
        <xdr:cNvSpPr txBox="1">
          <a:spLocks noChangeArrowheads="1"/>
        </xdr:cNvSpPr>
      </xdr:nvSpPr>
      <xdr:spPr bwMode="auto">
        <a:xfrm>
          <a:off x="8448675" y="13716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7</xdr:row>
      <xdr:rowOff>0</xdr:rowOff>
    </xdr:from>
    <xdr:to>
      <xdr:col>7</xdr:col>
      <xdr:colOff>9525</xdr:colOff>
      <xdr:row>8</xdr:row>
      <xdr:rowOff>66675</xdr:rowOff>
    </xdr:to>
    <xdr:sp macro="" textlink="">
      <xdr:nvSpPr>
        <xdr:cNvPr id="16147495" name="Text Box 4">
          <a:extLst>
            <a:ext uri="{FF2B5EF4-FFF2-40B4-BE49-F238E27FC236}">
              <a16:creationId xmlns:a16="http://schemas.microsoft.com/office/drawing/2014/main" id="{00000000-0008-0000-1700-00002764F600}"/>
            </a:ext>
          </a:extLst>
        </xdr:cNvPr>
        <xdr:cNvSpPr txBox="1">
          <a:spLocks noChangeArrowheads="1"/>
        </xdr:cNvSpPr>
      </xdr:nvSpPr>
      <xdr:spPr bwMode="auto">
        <a:xfrm>
          <a:off x="8448675" y="13716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7</xdr:row>
      <xdr:rowOff>0</xdr:rowOff>
    </xdr:from>
    <xdr:to>
      <xdr:col>8</xdr:col>
      <xdr:colOff>9525</xdr:colOff>
      <xdr:row>8</xdr:row>
      <xdr:rowOff>66675</xdr:rowOff>
    </xdr:to>
    <xdr:sp macro="" textlink="">
      <xdr:nvSpPr>
        <xdr:cNvPr id="16147496" name="Text Box 4">
          <a:extLst>
            <a:ext uri="{FF2B5EF4-FFF2-40B4-BE49-F238E27FC236}">
              <a16:creationId xmlns:a16="http://schemas.microsoft.com/office/drawing/2014/main" id="{00000000-0008-0000-1700-00002864F600}"/>
            </a:ext>
          </a:extLst>
        </xdr:cNvPr>
        <xdr:cNvSpPr txBox="1">
          <a:spLocks noChangeArrowheads="1"/>
        </xdr:cNvSpPr>
      </xdr:nvSpPr>
      <xdr:spPr bwMode="auto">
        <a:xfrm>
          <a:off x="9515475" y="13716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7</xdr:row>
      <xdr:rowOff>0</xdr:rowOff>
    </xdr:from>
    <xdr:to>
      <xdr:col>8</xdr:col>
      <xdr:colOff>9525</xdr:colOff>
      <xdr:row>8</xdr:row>
      <xdr:rowOff>66675</xdr:rowOff>
    </xdr:to>
    <xdr:sp macro="" textlink="">
      <xdr:nvSpPr>
        <xdr:cNvPr id="16147497" name="Text Box 4">
          <a:extLst>
            <a:ext uri="{FF2B5EF4-FFF2-40B4-BE49-F238E27FC236}">
              <a16:creationId xmlns:a16="http://schemas.microsoft.com/office/drawing/2014/main" id="{00000000-0008-0000-1700-00002964F600}"/>
            </a:ext>
          </a:extLst>
        </xdr:cNvPr>
        <xdr:cNvSpPr txBox="1">
          <a:spLocks noChangeArrowheads="1"/>
        </xdr:cNvSpPr>
      </xdr:nvSpPr>
      <xdr:spPr bwMode="auto">
        <a:xfrm>
          <a:off x="9515475" y="13716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7</xdr:row>
      <xdr:rowOff>142875</xdr:rowOff>
    </xdr:from>
    <xdr:to>
      <xdr:col>8</xdr:col>
      <xdr:colOff>0</xdr:colOff>
      <xdr:row>7</xdr:row>
      <xdr:rowOff>142875</xdr:rowOff>
    </xdr:to>
    <xdr:sp macro="" textlink="">
      <xdr:nvSpPr>
        <xdr:cNvPr id="16147498" name="Line 29">
          <a:extLst>
            <a:ext uri="{FF2B5EF4-FFF2-40B4-BE49-F238E27FC236}">
              <a16:creationId xmlns:a16="http://schemas.microsoft.com/office/drawing/2014/main" id="{00000000-0008-0000-1700-00002A64F600}"/>
            </a:ext>
          </a:extLst>
        </xdr:cNvPr>
        <xdr:cNvSpPr>
          <a:spLocks noChangeShapeType="1"/>
        </xdr:cNvSpPr>
      </xdr:nvSpPr>
      <xdr:spPr bwMode="auto">
        <a:xfrm>
          <a:off x="950595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096" name="Object 2">
          <a:extLst>
            <a:ext uri="{FF2B5EF4-FFF2-40B4-BE49-F238E27FC236}">
              <a16:creationId xmlns:a16="http://schemas.microsoft.com/office/drawing/2014/main" id="{00000000-0008-0000-1800-0000601E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097" name="Object 4">
          <a:extLst>
            <a:ext uri="{FF2B5EF4-FFF2-40B4-BE49-F238E27FC236}">
              <a16:creationId xmlns:a16="http://schemas.microsoft.com/office/drawing/2014/main" id="{00000000-0008-0000-1800-0000611E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098" name="Object 5">
          <a:extLst>
            <a:ext uri="{FF2B5EF4-FFF2-40B4-BE49-F238E27FC236}">
              <a16:creationId xmlns:a16="http://schemas.microsoft.com/office/drawing/2014/main" id="{00000000-0008-0000-1800-0000621E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099" name="Object 6">
          <a:extLst>
            <a:ext uri="{FF2B5EF4-FFF2-40B4-BE49-F238E27FC236}">
              <a16:creationId xmlns:a16="http://schemas.microsoft.com/office/drawing/2014/main" id="{00000000-0008-0000-1800-0000631E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100" name="Object 7">
          <a:extLst>
            <a:ext uri="{FF2B5EF4-FFF2-40B4-BE49-F238E27FC236}">
              <a16:creationId xmlns:a16="http://schemas.microsoft.com/office/drawing/2014/main" id="{00000000-0008-0000-1800-0000641E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101" name="Object 8">
          <a:extLst>
            <a:ext uri="{FF2B5EF4-FFF2-40B4-BE49-F238E27FC236}">
              <a16:creationId xmlns:a16="http://schemas.microsoft.com/office/drawing/2014/main" id="{00000000-0008-0000-1800-0000651E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102" name="Object 15">
          <a:extLst>
            <a:ext uri="{FF2B5EF4-FFF2-40B4-BE49-F238E27FC236}">
              <a16:creationId xmlns:a16="http://schemas.microsoft.com/office/drawing/2014/main" id="{00000000-0008-0000-1800-0000661E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103" name="Object 16">
          <a:extLst>
            <a:ext uri="{FF2B5EF4-FFF2-40B4-BE49-F238E27FC236}">
              <a16:creationId xmlns:a16="http://schemas.microsoft.com/office/drawing/2014/main" id="{00000000-0008-0000-1800-0000671E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104" name="Object 17">
          <a:extLst>
            <a:ext uri="{FF2B5EF4-FFF2-40B4-BE49-F238E27FC236}">
              <a16:creationId xmlns:a16="http://schemas.microsoft.com/office/drawing/2014/main" id="{00000000-0008-0000-1800-0000681E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105" name="Object 18">
          <a:extLst>
            <a:ext uri="{FF2B5EF4-FFF2-40B4-BE49-F238E27FC236}">
              <a16:creationId xmlns:a16="http://schemas.microsoft.com/office/drawing/2014/main" id="{00000000-0008-0000-1800-0000691E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106" name="Object 19">
          <a:extLst>
            <a:ext uri="{FF2B5EF4-FFF2-40B4-BE49-F238E27FC236}">
              <a16:creationId xmlns:a16="http://schemas.microsoft.com/office/drawing/2014/main" id="{00000000-0008-0000-1800-00006A1E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107" name="Object 20">
          <a:extLst>
            <a:ext uri="{FF2B5EF4-FFF2-40B4-BE49-F238E27FC236}">
              <a16:creationId xmlns:a16="http://schemas.microsoft.com/office/drawing/2014/main" id="{00000000-0008-0000-1800-00006B1E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238125</xdr:colOff>
      <xdr:row>3</xdr:row>
      <xdr:rowOff>47625</xdr:rowOff>
    </xdr:from>
    <xdr:to>
      <xdr:col>3</xdr:col>
      <xdr:colOff>28575</xdr:colOff>
      <xdr:row>3</xdr:row>
      <xdr:rowOff>95250</xdr:rowOff>
    </xdr:to>
    <xdr:pic>
      <xdr:nvPicPr>
        <xdr:cNvPr id="16064108" name="Object 22">
          <a:extLst>
            <a:ext uri="{FF2B5EF4-FFF2-40B4-BE49-F238E27FC236}">
              <a16:creationId xmlns:a16="http://schemas.microsoft.com/office/drawing/2014/main" id="{00000000-0008-0000-1800-00006C1E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028825" y="466725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</xdr:colOff>
      <xdr:row>3</xdr:row>
      <xdr:rowOff>0</xdr:rowOff>
    </xdr:from>
    <xdr:to>
      <xdr:col>15</xdr:col>
      <xdr:colOff>9525</xdr:colOff>
      <xdr:row>3</xdr:row>
      <xdr:rowOff>171450</xdr:rowOff>
    </xdr:to>
    <xdr:sp macro="" textlink="">
      <xdr:nvSpPr>
        <xdr:cNvPr id="16064109" name="Text Box 4">
          <a:extLst>
            <a:ext uri="{FF2B5EF4-FFF2-40B4-BE49-F238E27FC236}">
              <a16:creationId xmlns:a16="http://schemas.microsoft.com/office/drawing/2014/main" id="{00000000-0008-0000-1800-00006D1EF500}"/>
            </a:ext>
          </a:extLst>
        </xdr:cNvPr>
        <xdr:cNvSpPr txBox="1">
          <a:spLocks noChangeArrowheads="1"/>
        </xdr:cNvSpPr>
      </xdr:nvSpPr>
      <xdr:spPr bwMode="auto">
        <a:xfrm>
          <a:off x="7343775" y="4191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9525</xdr:colOff>
      <xdr:row>3</xdr:row>
      <xdr:rowOff>0</xdr:rowOff>
    </xdr:from>
    <xdr:to>
      <xdr:col>15</xdr:col>
      <xdr:colOff>9525</xdr:colOff>
      <xdr:row>3</xdr:row>
      <xdr:rowOff>171450</xdr:rowOff>
    </xdr:to>
    <xdr:sp macro="" textlink="">
      <xdr:nvSpPr>
        <xdr:cNvPr id="16064110" name="Text Box 4">
          <a:extLst>
            <a:ext uri="{FF2B5EF4-FFF2-40B4-BE49-F238E27FC236}">
              <a16:creationId xmlns:a16="http://schemas.microsoft.com/office/drawing/2014/main" id="{00000000-0008-0000-1800-00006E1EF500}"/>
            </a:ext>
          </a:extLst>
        </xdr:cNvPr>
        <xdr:cNvSpPr txBox="1">
          <a:spLocks noChangeArrowheads="1"/>
        </xdr:cNvSpPr>
      </xdr:nvSpPr>
      <xdr:spPr bwMode="auto">
        <a:xfrm>
          <a:off x="7343775" y="4191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3</xdr:row>
      <xdr:rowOff>142875</xdr:rowOff>
    </xdr:from>
    <xdr:to>
      <xdr:col>15</xdr:col>
      <xdr:colOff>0</xdr:colOff>
      <xdr:row>3</xdr:row>
      <xdr:rowOff>142875</xdr:rowOff>
    </xdr:to>
    <xdr:sp macro="" textlink="">
      <xdr:nvSpPr>
        <xdr:cNvPr id="16064111" name="Line 29">
          <a:extLst>
            <a:ext uri="{FF2B5EF4-FFF2-40B4-BE49-F238E27FC236}">
              <a16:creationId xmlns:a16="http://schemas.microsoft.com/office/drawing/2014/main" id="{00000000-0008-0000-1800-00006F1EF500}"/>
            </a:ext>
          </a:extLst>
        </xdr:cNvPr>
        <xdr:cNvSpPr>
          <a:spLocks noChangeShapeType="1"/>
        </xdr:cNvSpPr>
      </xdr:nvSpPr>
      <xdr:spPr bwMode="auto">
        <a:xfrm>
          <a:off x="7334250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General agent in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CONTINENTAL SHIPPING AGENCY CO.,LTD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200 Dien Bien Phu St., Ward.7, Dist. 3, HCMC,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(84-8) 9 321 858        Fax: (84-8) 9 321 862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General agent in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CONTINENTAL SHIPPING AGENCY CO.,LTD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200 Dien Bien Phu St., Ward.7, Dist. 3, HCMC,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(84-8) 9 321 858        Fax: (84-8) 9 321 862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General agent in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CONTINENTAL SHIPPING AGENCY CO.,LTD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200 Dien Bien Phu St., Ward.7, Dist. 3, HCMC,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(84-8) 9 321 858        Fax: (84-8) 9 321 862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General agent in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CONTINENTAL SHIPPING AGENCY CO.,LTD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200 Dien Bien Phu St., Ward.7, Dist. 3, HCMC,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(84-8) 9 321 858        Fax: (84-8) 9 321 862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General agent in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CONTINENTAL SHIPPING AGENCY CO.,LTD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200 Dien Bien Phu St., Ward.7, Dist. 3, HCMC,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(84-8) 9 321 858        Fax: (84-8) 9 321 862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General agent in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CONTINENTAL SHIPPING AGENCY CO.,LTD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200 Dien Bien Phu St., Ward.7, Dist. 3, HCMC,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(84-8) 9 321 858        Fax: (84-8) 9 321 862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0</xdr:rowOff>
    </xdr:to>
    <xdr:sp macro="" textlink="">
      <xdr:nvSpPr>
        <xdr:cNvPr id="16132864" name="Text Box 35">
          <a:extLst>
            <a:ext uri="{FF2B5EF4-FFF2-40B4-BE49-F238E27FC236}">
              <a16:creationId xmlns:a16="http://schemas.microsoft.com/office/drawing/2014/main" id="{00000000-0008-0000-0400-0000002BF60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0</xdr:rowOff>
    </xdr:to>
    <xdr:sp macro="" textlink="">
      <xdr:nvSpPr>
        <xdr:cNvPr id="16132865" name="Text Box 36">
          <a:extLst>
            <a:ext uri="{FF2B5EF4-FFF2-40B4-BE49-F238E27FC236}">
              <a16:creationId xmlns:a16="http://schemas.microsoft.com/office/drawing/2014/main" id="{00000000-0008-0000-0400-0000012BF60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0</xdr:rowOff>
    </xdr:to>
    <xdr:sp macro="" textlink="">
      <xdr:nvSpPr>
        <xdr:cNvPr id="16132866" name="Text Box 35">
          <a:extLst>
            <a:ext uri="{FF2B5EF4-FFF2-40B4-BE49-F238E27FC236}">
              <a16:creationId xmlns:a16="http://schemas.microsoft.com/office/drawing/2014/main" id="{00000000-0008-0000-0400-0000022BF60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0</xdr:rowOff>
    </xdr:to>
    <xdr:sp macro="" textlink="">
      <xdr:nvSpPr>
        <xdr:cNvPr id="16132867" name="Text Box 36">
          <a:extLst>
            <a:ext uri="{FF2B5EF4-FFF2-40B4-BE49-F238E27FC236}">
              <a16:creationId xmlns:a16="http://schemas.microsoft.com/office/drawing/2014/main" id="{00000000-0008-0000-0400-0000032BF60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68" name="Text Box 35">
          <a:extLst>
            <a:ext uri="{FF2B5EF4-FFF2-40B4-BE49-F238E27FC236}">
              <a16:creationId xmlns:a16="http://schemas.microsoft.com/office/drawing/2014/main" id="{00000000-0008-0000-0400-0000042BF60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69" name="Text Box 36">
          <a:extLst>
            <a:ext uri="{FF2B5EF4-FFF2-40B4-BE49-F238E27FC236}">
              <a16:creationId xmlns:a16="http://schemas.microsoft.com/office/drawing/2014/main" id="{00000000-0008-0000-0400-0000052BF60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0" name="Text Box 35">
          <a:extLst>
            <a:ext uri="{FF2B5EF4-FFF2-40B4-BE49-F238E27FC236}">
              <a16:creationId xmlns:a16="http://schemas.microsoft.com/office/drawing/2014/main" id="{00000000-0008-0000-0400-0000062BF60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1" name="Text Box 36">
          <a:extLst>
            <a:ext uri="{FF2B5EF4-FFF2-40B4-BE49-F238E27FC236}">
              <a16:creationId xmlns:a16="http://schemas.microsoft.com/office/drawing/2014/main" id="{00000000-0008-0000-0400-0000072BF60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2" name="Text Box 35">
          <a:extLst>
            <a:ext uri="{FF2B5EF4-FFF2-40B4-BE49-F238E27FC236}">
              <a16:creationId xmlns:a16="http://schemas.microsoft.com/office/drawing/2014/main" id="{00000000-0008-0000-0400-0000082BF60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3" name="Text Box 36">
          <a:extLst>
            <a:ext uri="{FF2B5EF4-FFF2-40B4-BE49-F238E27FC236}">
              <a16:creationId xmlns:a16="http://schemas.microsoft.com/office/drawing/2014/main" id="{00000000-0008-0000-0400-0000092BF60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4" name="Text Box 35">
          <a:extLst>
            <a:ext uri="{FF2B5EF4-FFF2-40B4-BE49-F238E27FC236}">
              <a16:creationId xmlns:a16="http://schemas.microsoft.com/office/drawing/2014/main" id="{00000000-0008-0000-0400-00000A2BF60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5" name="Text Box 36">
          <a:extLst>
            <a:ext uri="{FF2B5EF4-FFF2-40B4-BE49-F238E27FC236}">
              <a16:creationId xmlns:a16="http://schemas.microsoft.com/office/drawing/2014/main" id="{00000000-0008-0000-0400-00000B2BF60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6" name="Text Box 35">
          <a:extLst>
            <a:ext uri="{FF2B5EF4-FFF2-40B4-BE49-F238E27FC236}">
              <a16:creationId xmlns:a16="http://schemas.microsoft.com/office/drawing/2014/main" id="{00000000-0008-0000-0400-00000C2BF60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7" name="Text Box 36">
          <a:extLst>
            <a:ext uri="{FF2B5EF4-FFF2-40B4-BE49-F238E27FC236}">
              <a16:creationId xmlns:a16="http://schemas.microsoft.com/office/drawing/2014/main" id="{00000000-0008-0000-0400-00000D2BF60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8" name="Text Box 35">
          <a:extLst>
            <a:ext uri="{FF2B5EF4-FFF2-40B4-BE49-F238E27FC236}">
              <a16:creationId xmlns:a16="http://schemas.microsoft.com/office/drawing/2014/main" id="{00000000-0008-0000-0400-00000E2BF60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9" name="Text Box 36">
          <a:extLst>
            <a:ext uri="{FF2B5EF4-FFF2-40B4-BE49-F238E27FC236}">
              <a16:creationId xmlns:a16="http://schemas.microsoft.com/office/drawing/2014/main" id="{00000000-0008-0000-0400-00000F2BF60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32880" name="Text Box 35">
          <a:extLst>
            <a:ext uri="{FF2B5EF4-FFF2-40B4-BE49-F238E27FC236}">
              <a16:creationId xmlns:a16="http://schemas.microsoft.com/office/drawing/2014/main" id="{00000000-0008-0000-0400-0000102BF600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32881" name="Text Box 36">
          <a:extLst>
            <a:ext uri="{FF2B5EF4-FFF2-40B4-BE49-F238E27FC236}">
              <a16:creationId xmlns:a16="http://schemas.microsoft.com/office/drawing/2014/main" id="{00000000-0008-0000-0400-0000112BF600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32882" name="Text Box 35">
          <a:extLst>
            <a:ext uri="{FF2B5EF4-FFF2-40B4-BE49-F238E27FC236}">
              <a16:creationId xmlns:a16="http://schemas.microsoft.com/office/drawing/2014/main" id="{00000000-0008-0000-0400-0000122BF600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32883" name="Text Box 36">
          <a:extLst>
            <a:ext uri="{FF2B5EF4-FFF2-40B4-BE49-F238E27FC236}">
              <a16:creationId xmlns:a16="http://schemas.microsoft.com/office/drawing/2014/main" id="{00000000-0008-0000-0400-0000132BF600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85725</xdr:rowOff>
    </xdr:to>
    <xdr:sp macro="" textlink="">
      <xdr:nvSpPr>
        <xdr:cNvPr id="16132884" name="Text Box 35">
          <a:extLst>
            <a:ext uri="{FF2B5EF4-FFF2-40B4-BE49-F238E27FC236}">
              <a16:creationId xmlns:a16="http://schemas.microsoft.com/office/drawing/2014/main" id="{00000000-0008-0000-0400-000014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85725</xdr:rowOff>
    </xdr:to>
    <xdr:sp macro="" textlink="">
      <xdr:nvSpPr>
        <xdr:cNvPr id="16132885" name="Text Box 36">
          <a:extLst>
            <a:ext uri="{FF2B5EF4-FFF2-40B4-BE49-F238E27FC236}">
              <a16:creationId xmlns:a16="http://schemas.microsoft.com/office/drawing/2014/main" id="{00000000-0008-0000-0400-000015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85725</xdr:rowOff>
    </xdr:to>
    <xdr:sp macro="" textlink="">
      <xdr:nvSpPr>
        <xdr:cNvPr id="16132886" name="Text Box 35">
          <a:extLst>
            <a:ext uri="{FF2B5EF4-FFF2-40B4-BE49-F238E27FC236}">
              <a16:creationId xmlns:a16="http://schemas.microsoft.com/office/drawing/2014/main" id="{00000000-0008-0000-0400-000016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85725</xdr:rowOff>
    </xdr:to>
    <xdr:sp macro="" textlink="">
      <xdr:nvSpPr>
        <xdr:cNvPr id="16132887" name="Text Box 36">
          <a:extLst>
            <a:ext uri="{FF2B5EF4-FFF2-40B4-BE49-F238E27FC236}">
              <a16:creationId xmlns:a16="http://schemas.microsoft.com/office/drawing/2014/main" id="{00000000-0008-0000-0400-000017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85725</xdr:rowOff>
    </xdr:to>
    <xdr:sp macro="" textlink="">
      <xdr:nvSpPr>
        <xdr:cNvPr id="16132888" name="Text Box 35">
          <a:extLst>
            <a:ext uri="{FF2B5EF4-FFF2-40B4-BE49-F238E27FC236}">
              <a16:creationId xmlns:a16="http://schemas.microsoft.com/office/drawing/2014/main" id="{00000000-0008-0000-0400-0000182BF600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85725</xdr:rowOff>
    </xdr:to>
    <xdr:sp macro="" textlink="">
      <xdr:nvSpPr>
        <xdr:cNvPr id="16132889" name="Text Box 36">
          <a:extLst>
            <a:ext uri="{FF2B5EF4-FFF2-40B4-BE49-F238E27FC236}">
              <a16:creationId xmlns:a16="http://schemas.microsoft.com/office/drawing/2014/main" id="{00000000-0008-0000-0400-0000192BF600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85725</xdr:rowOff>
    </xdr:to>
    <xdr:sp macro="" textlink="">
      <xdr:nvSpPr>
        <xdr:cNvPr id="16132890" name="Text Box 35">
          <a:extLst>
            <a:ext uri="{FF2B5EF4-FFF2-40B4-BE49-F238E27FC236}">
              <a16:creationId xmlns:a16="http://schemas.microsoft.com/office/drawing/2014/main" id="{00000000-0008-0000-0400-00001A2BF600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85725</xdr:rowOff>
    </xdr:to>
    <xdr:sp macro="" textlink="">
      <xdr:nvSpPr>
        <xdr:cNvPr id="16132891" name="Text Box 36">
          <a:extLst>
            <a:ext uri="{FF2B5EF4-FFF2-40B4-BE49-F238E27FC236}">
              <a16:creationId xmlns:a16="http://schemas.microsoft.com/office/drawing/2014/main" id="{00000000-0008-0000-0400-00001B2BF600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32892" name="Text Box 35">
          <a:extLst>
            <a:ext uri="{FF2B5EF4-FFF2-40B4-BE49-F238E27FC236}">
              <a16:creationId xmlns:a16="http://schemas.microsoft.com/office/drawing/2014/main" id="{00000000-0008-0000-0400-00001C2BF600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32893" name="Text Box 36">
          <a:extLst>
            <a:ext uri="{FF2B5EF4-FFF2-40B4-BE49-F238E27FC236}">
              <a16:creationId xmlns:a16="http://schemas.microsoft.com/office/drawing/2014/main" id="{00000000-0008-0000-0400-00001D2BF600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32894" name="Text Box 35">
          <a:extLst>
            <a:ext uri="{FF2B5EF4-FFF2-40B4-BE49-F238E27FC236}">
              <a16:creationId xmlns:a16="http://schemas.microsoft.com/office/drawing/2014/main" id="{00000000-0008-0000-0400-00001E2BF600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32895" name="Text Box 36">
          <a:extLst>
            <a:ext uri="{FF2B5EF4-FFF2-40B4-BE49-F238E27FC236}">
              <a16:creationId xmlns:a16="http://schemas.microsoft.com/office/drawing/2014/main" id="{00000000-0008-0000-0400-00001F2BF600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66675</xdr:colOff>
      <xdr:row>19</xdr:row>
      <xdr:rowOff>0</xdr:rowOff>
    </xdr:from>
    <xdr:to>
      <xdr:col>8</xdr:col>
      <xdr:colOff>66675</xdr:colOff>
      <xdr:row>20</xdr:row>
      <xdr:rowOff>85725</xdr:rowOff>
    </xdr:to>
    <xdr:sp macro="" textlink="">
      <xdr:nvSpPr>
        <xdr:cNvPr id="16132896" name="Text Box 35">
          <a:extLst>
            <a:ext uri="{FF2B5EF4-FFF2-40B4-BE49-F238E27FC236}">
              <a16:creationId xmlns:a16="http://schemas.microsoft.com/office/drawing/2014/main" id="{00000000-0008-0000-0400-0000202BF600}"/>
            </a:ext>
          </a:extLst>
        </xdr:cNvPr>
        <xdr:cNvSpPr txBox="1">
          <a:spLocks noChangeArrowheads="1"/>
        </xdr:cNvSpPr>
      </xdr:nvSpPr>
      <xdr:spPr bwMode="auto">
        <a:xfrm>
          <a:off x="9134475" y="451485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66675</xdr:colOff>
      <xdr:row>19</xdr:row>
      <xdr:rowOff>0</xdr:rowOff>
    </xdr:from>
    <xdr:to>
      <xdr:col>8</xdr:col>
      <xdr:colOff>66675</xdr:colOff>
      <xdr:row>20</xdr:row>
      <xdr:rowOff>85725</xdr:rowOff>
    </xdr:to>
    <xdr:sp macro="" textlink="">
      <xdr:nvSpPr>
        <xdr:cNvPr id="16132897" name="Text Box 36">
          <a:extLst>
            <a:ext uri="{FF2B5EF4-FFF2-40B4-BE49-F238E27FC236}">
              <a16:creationId xmlns:a16="http://schemas.microsoft.com/office/drawing/2014/main" id="{00000000-0008-0000-0400-0000212BF600}"/>
            </a:ext>
          </a:extLst>
        </xdr:cNvPr>
        <xdr:cNvSpPr txBox="1">
          <a:spLocks noChangeArrowheads="1"/>
        </xdr:cNvSpPr>
      </xdr:nvSpPr>
      <xdr:spPr bwMode="auto">
        <a:xfrm>
          <a:off x="9134475" y="451485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66675</xdr:colOff>
      <xdr:row>19</xdr:row>
      <xdr:rowOff>0</xdr:rowOff>
    </xdr:from>
    <xdr:to>
      <xdr:col>8</xdr:col>
      <xdr:colOff>66675</xdr:colOff>
      <xdr:row>20</xdr:row>
      <xdr:rowOff>85725</xdr:rowOff>
    </xdr:to>
    <xdr:sp macro="" textlink="">
      <xdr:nvSpPr>
        <xdr:cNvPr id="16132898" name="Text Box 35">
          <a:extLst>
            <a:ext uri="{FF2B5EF4-FFF2-40B4-BE49-F238E27FC236}">
              <a16:creationId xmlns:a16="http://schemas.microsoft.com/office/drawing/2014/main" id="{00000000-0008-0000-0400-0000222BF600}"/>
            </a:ext>
          </a:extLst>
        </xdr:cNvPr>
        <xdr:cNvSpPr txBox="1">
          <a:spLocks noChangeArrowheads="1"/>
        </xdr:cNvSpPr>
      </xdr:nvSpPr>
      <xdr:spPr bwMode="auto">
        <a:xfrm>
          <a:off x="9134475" y="451485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66675</xdr:colOff>
      <xdr:row>19</xdr:row>
      <xdr:rowOff>0</xdr:rowOff>
    </xdr:from>
    <xdr:to>
      <xdr:col>8</xdr:col>
      <xdr:colOff>66675</xdr:colOff>
      <xdr:row>20</xdr:row>
      <xdr:rowOff>85725</xdr:rowOff>
    </xdr:to>
    <xdr:sp macro="" textlink="">
      <xdr:nvSpPr>
        <xdr:cNvPr id="16132899" name="Text Box 36">
          <a:extLst>
            <a:ext uri="{FF2B5EF4-FFF2-40B4-BE49-F238E27FC236}">
              <a16:creationId xmlns:a16="http://schemas.microsoft.com/office/drawing/2014/main" id="{00000000-0008-0000-0400-0000232BF600}"/>
            </a:ext>
          </a:extLst>
        </xdr:cNvPr>
        <xdr:cNvSpPr txBox="1">
          <a:spLocks noChangeArrowheads="1"/>
        </xdr:cNvSpPr>
      </xdr:nvSpPr>
      <xdr:spPr bwMode="auto">
        <a:xfrm>
          <a:off x="9134475" y="451485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66675</xdr:colOff>
      <xdr:row>5</xdr:row>
      <xdr:rowOff>0</xdr:rowOff>
    </xdr:from>
    <xdr:to>
      <xdr:col>8</xdr:col>
      <xdr:colOff>66675</xdr:colOff>
      <xdr:row>6</xdr:row>
      <xdr:rowOff>57150</xdr:rowOff>
    </xdr:to>
    <xdr:sp macro="" textlink="">
      <xdr:nvSpPr>
        <xdr:cNvPr id="16132900" name="Text Box 35">
          <a:extLst>
            <a:ext uri="{FF2B5EF4-FFF2-40B4-BE49-F238E27FC236}">
              <a16:creationId xmlns:a16="http://schemas.microsoft.com/office/drawing/2014/main" id="{00000000-0008-0000-0400-0000242BF600}"/>
            </a:ext>
          </a:extLst>
        </xdr:cNvPr>
        <xdr:cNvSpPr txBox="1">
          <a:spLocks noChangeArrowheads="1"/>
        </xdr:cNvSpPr>
      </xdr:nvSpPr>
      <xdr:spPr bwMode="auto">
        <a:xfrm>
          <a:off x="9134475" y="15144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66675</xdr:colOff>
      <xdr:row>5</xdr:row>
      <xdr:rowOff>0</xdr:rowOff>
    </xdr:from>
    <xdr:to>
      <xdr:col>8</xdr:col>
      <xdr:colOff>66675</xdr:colOff>
      <xdr:row>6</xdr:row>
      <xdr:rowOff>57150</xdr:rowOff>
    </xdr:to>
    <xdr:sp macro="" textlink="">
      <xdr:nvSpPr>
        <xdr:cNvPr id="16132901" name="Text Box 36">
          <a:extLst>
            <a:ext uri="{FF2B5EF4-FFF2-40B4-BE49-F238E27FC236}">
              <a16:creationId xmlns:a16="http://schemas.microsoft.com/office/drawing/2014/main" id="{00000000-0008-0000-0400-0000252BF600}"/>
            </a:ext>
          </a:extLst>
        </xdr:cNvPr>
        <xdr:cNvSpPr txBox="1">
          <a:spLocks noChangeArrowheads="1"/>
        </xdr:cNvSpPr>
      </xdr:nvSpPr>
      <xdr:spPr bwMode="auto">
        <a:xfrm>
          <a:off x="9134475" y="15144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66675</xdr:colOff>
      <xdr:row>5</xdr:row>
      <xdr:rowOff>0</xdr:rowOff>
    </xdr:from>
    <xdr:to>
      <xdr:col>8</xdr:col>
      <xdr:colOff>66675</xdr:colOff>
      <xdr:row>6</xdr:row>
      <xdr:rowOff>57150</xdr:rowOff>
    </xdr:to>
    <xdr:sp macro="" textlink="">
      <xdr:nvSpPr>
        <xdr:cNvPr id="16132902" name="Text Box 35">
          <a:extLst>
            <a:ext uri="{FF2B5EF4-FFF2-40B4-BE49-F238E27FC236}">
              <a16:creationId xmlns:a16="http://schemas.microsoft.com/office/drawing/2014/main" id="{00000000-0008-0000-0400-0000262BF600}"/>
            </a:ext>
          </a:extLst>
        </xdr:cNvPr>
        <xdr:cNvSpPr txBox="1">
          <a:spLocks noChangeArrowheads="1"/>
        </xdr:cNvSpPr>
      </xdr:nvSpPr>
      <xdr:spPr bwMode="auto">
        <a:xfrm>
          <a:off x="9134475" y="15144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66675</xdr:colOff>
      <xdr:row>5</xdr:row>
      <xdr:rowOff>0</xdr:rowOff>
    </xdr:from>
    <xdr:to>
      <xdr:col>8</xdr:col>
      <xdr:colOff>66675</xdr:colOff>
      <xdr:row>6</xdr:row>
      <xdr:rowOff>57150</xdr:rowOff>
    </xdr:to>
    <xdr:sp macro="" textlink="">
      <xdr:nvSpPr>
        <xdr:cNvPr id="16132903" name="Text Box 36">
          <a:extLst>
            <a:ext uri="{FF2B5EF4-FFF2-40B4-BE49-F238E27FC236}">
              <a16:creationId xmlns:a16="http://schemas.microsoft.com/office/drawing/2014/main" id="{00000000-0008-0000-0400-0000272BF600}"/>
            </a:ext>
          </a:extLst>
        </xdr:cNvPr>
        <xdr:cNvSpPr txBox="1">
          <a:spLocks noChangeArrowheads="1"/>
        </xdr:cNvSpPr>
      </xdr:nvSpPr>
      <xdr:spPr bwMode="auto">
        <a:xfrm>
          <a:off x="9134475" y="15144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95250</xdr:rowOff>
    </xdr:to>
    <xdr:sp macro="" textlink="">
      <xdr:nvSpPr>
        <xdr:cNvPr id="16132904" name="Text Box 35">
          <a:extLst>
            <a:ext uri="{FF2B5EF4-FFF2-40B4-BE49-F238E27FC236}">
              <a16:creationId xmlns:a16="http://schemas.microsoft.com/office/drawing/2014/main" id="{00000000-0008-0000-0400-000028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95250</xdr:rowOff>
    </xdr:to>
    <xdr:sp macro="" textlink="">
      <xdr:nvSpPr>
        <xdr:cNvPr id="16132905" name="Text Box 36">
          <a:extLst>
            <a:ext uri="{FF2B5EF4-FFF2-40B4-BE49-F238E27FC236}">
              <a16:creationId xmlns:a16="http://schemas.microsoft.com/office/drawing/2014/main" id="{00000000-0008-0000-0400-000029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95250</xdr:rowOff>
    </xdr:to>
    <xdr:sp macro="" textlink="">
      <xdr:nvSpPr>
        <xdr:cNvPr id="16132906" name="Text Box 35">
          <a:extLst>
            <a:ext uri="{FF2B5EF4-FFF2-40B4-BE49-F238E27FC236}">
              <a16:creationId xmlns:a16="http://schemas.microsoft.com/office/drawing/2014/main" id="{00000000-0008-0000-0400-00002A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95250</xdr:rowOff>
    </xdr:to>
    <xdr:sp macro="" textlink="">
      <xdr:nvSpPr>
        <xdr:cNvPr id="16132907" name="Text Box 36">
          <a:extLst>
            <a:ext uri="{FF2B5EF4-FFF2-40B4-BE49-F238E27FC236}">
              <a16:creationId xmlns:a16="http://schemas.microsoft.com/office/drawing/2014/main" id="{00000000-0008-0000-0400-00002B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08" name="Text Box 35">
          <a:extLst>
            <a:ext uri="{FF2B5EF4-FFF2-40B4-BE49-F238E27FC236}">
              <a16:creationId xmlns:a16="http://schemas.microsoft.com/office/drawing/2014/main" id="{00000000-0008-0000-0400-00002C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09" name="Text Box 36">
          <a:extLst>
            <a:ext uri="{FF2B5EF4-FFF2-40B4-BE49-F238E27FC236}">
              <a16:creationId xmlns:a16="http://schemas.microsoft.com/office/drawing/2014/main" id="{00000000-0008-0000-0400-00002D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0" name="Text Box 35">
          <a:extLst>
            <a:ext uri="{FF2B5EF4-FFF2-40B4-BE49-F238E27FC236}">
              <a16:creationId xmlns:a16="http://schemas.microsoft.com/office/drawing/2014/main" id="{00000000-0008-0000-0400-00002E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1" name="Text Box 36">
          <a:extLst>
            <a:ext uri="{FF2B5EF4-FFF2-40B4-BE49-F238E27FC236}">
              <a16:creationId xmlns:a16="http://schemas.microsoft.com/office/drawing/2014/main" id="{00000000-0008-0000-0400-00002F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2" name="Text Box 35">
          <a:extLst>
            <a:ext uri="{FF2B5EF4-FFF2-40B4-BE49-F238E27FC236}">
              <a16:creationId xmlns:a16="http://schemas.microsoft.com/office/drawing/2014/main" id="{00000000-0008-0000-0400-000030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3" name="Text Box 36">
          <a:extLst>
            <a:ext uri="{FF2B5EF4-FFF2-40B4-BE49-F238E27FC236}">
              <a16:creationId xmlns:a16="http://schemas.microsoft.com/office/drawing/2014/main" id="{00000000-0008-0000-0400-000031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4" name="Text Box 35">
          <a:extLst>
            <a:ext uri="{FF2B5EF4-FFF2-40B4-BE49-F238E27FC236}">
              <a16:creationId xmlns:a16="http://schemas.microsoft.com/office/drawing/2014/main" id="{00000000-0008-0000-0400-000032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5" name="Text Box 36">
          <a:extLst>
            <a:ext uri="{FF2B5EF4-FFF2-40B4-BE49-F238E27FC236}">
              <a16:creationId xmlns:a16="http://schemas.microsoft.com/office/drawing/2014/main" id="{00000000-0008-0000-0400-000033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6" name="Text Box 35">
          <a:extLst>
            <a:ext uri="{FF2B5EF4-FFF2-40B4-BE49-F238E27FC236}">
              <a16:creationId xmlns:a16="http://schemas.microsoft.com/office/drawing/2014/main" id="{00000000-0008-0000-0400-000034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7" name="Text Box 36">
          <a:extLst>
            <a:ext uri="{FF2B5EF4-FFF2-40B4-BE49-F238E27FC236}">
              <a16:creationId xmlns:a16="http://schemas.microsoft.com/office/drawing/2014/main" id="{00000000-0008-0000-0400-000035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8" name="Text Box 35">
          <a:extLst>
            <a:ext uri="{FF2B5EF4-FFF2-40B4-BE49-F238E27FC236}">
              <a16:creationId xmlns:a16="http://schemas.microsoft.com/office/drawing/2014/main" id="{00000000-0008-0000-0400-000036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9" name="Text Box 36">
          <a:extLst>
            <a:ext uri="{FF2B5EF4-FFF2-40B4-BE49-F238E27FC236}">
              <a16:creationId xmlns:a16="http://schemas.microsoft.com/office/drawing/2014/main" id="{00000000-0008-0000-0400-000037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85725</xdr:rowOff>
    </xdr:to>
    <xdr:sp macro="" textlink="">
      <xdr:nvSpPr>
        <xdr:cNvPr id="16132920" name="Text Box 35">
          <a:extLst>
            <a:ext uri="{FF2B5EF4-FFF2-40B4-BE49-F238E27FC236}">
              <a16:creationId xmlns:a16="http://schemas.microsoft.com/office/drawing/2014/main" id="{00000000-0008-0000-0400-000038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85725</xdr:rowOff>
    </xdr:to>
    <xdr:sp macro="" textlink="">
      <xdr:nvSpPr>
        <xdr:cNvPr id="16132921" name="Text Box 36">
          <a:extLst>
            <a:ext uri="{FF2B5EF4-FFF2-40B4-BE49-F238E27FC236}">
              <a16:creationId xmlns:a16="http://schemas.microsoft.com/office/drawing/2014/main" id="{00000000-0008-0000-0400-000039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85725</xdr:rowOff>
    </xdr:to>
    <xdr:sp macro="" textlink="">
      <xdr:nvSpPr>
        <xdr:cNvPr id="16132922" name="Text Box 35">
          <a:extLst>
            <a:ext uri="{FF2B5EF4-FFF2-40B4-BE49-F238E27FC236}">
              <a16:creationId xmlns:a16="http://schemas.microsoft.com/office/drawing/2014/main" id="{00000000-0008-0000-0400-00003A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85725</xdr:rowOff>
    </xdr:to>
    <xdr:sp macro="" textlink="">
      <xdr:nvSpPr>
        <xdr:cNvPr id="16132923" name="Text Box 36">
          <a:extLst>
            <a:ext uri="{FF2B5EF4-FFF2-40B4-BE49-F238E27FC236}">
              <a16:creationId xmlns:a16="http://schemas.microsoft.com/office/drawing/2014/main" id="{00000000-0008-0000-0400-00003B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24" name="Text Box 35">
          <a:extLst>
            <a:ext uri="{FF2B5EF4-FFF2-40B4-BE49-F238E27FC236}">
              <a16:creationId xmlns:a16="http://schemas.microsoft.com/office/drawing/2014/main" id="{00000000-0008-0000-0400-00003C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25" name="Text Box 36">
          <a:extLst>
            <a:ext uri="{FF2B5EF4-FFF2-40B4-BE49-F238E27FC236}">
              <a16:creationId xmlns:a16="http://schemas.microsoft.com/office/drawing/2014/main" id="{00000000-0008-0000-0400-00003D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26" name="Text Box 35">
          <a:extLst>
            <a:ext uri="{FF2B5EF4-FFF2-40B4-BE49-F238E27FC236}">
              <a16:creationId xmlns:a16="http://schemas.microsoft.com/office/drawing/2014/main" id="{00000000-0008-0000-0400-00003E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27" name="Text Box 36">
          <a:extLst>
            <a:ext uri="{FF2B5EF4-FFF2-40B4-BE49-F238E27FC236}">
              <a16:creationId xmlns:a16="http://schemas.microsoft.com/office/drawing/2014/main" id="{00000000-0008-0000-0400-00003F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28" name="Text Box 35">
          <a:extLst>
            <a:ext uri="{FF2B5EF4-FFF2-40B4-BE49-F238E27FC236}">
              <a16:creationId xmlns:a16="http://schemas.microsoft.com/office/drawing/2014/main" id="{00000000-0008-0000-0400-000040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29" name="Text Box 36">
          <a:extLst>
            <a:ext uri="{FF2B5EF4-FFF2-40B4-BE49-F238E27FC236}">
              <a16:creationId xmlns:a16="http://schemas.microsoft.com/office/drawing/2014/main" id="{00000000-0008-0000-0400-000041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30" name="Text Box 35">
          <a:extLst>
            <a:ext uri="{FF2B5EF4-FFF2-40B4-BE49-F238E27FC236}">
              <a16:creationId xmlns:a16="http://schemas.microsoft.com/office/drawing/2014/main" id="{00000000-0008-0000-0400-000042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31" name="Text Box 36">
          <a:extLst>
            <a:ext uri="{FF2B5EF4-FFF2-40B4-BE49-F238E27FC236}">
              <a16:creationId xmlns:a16="http://schemas.microsoft.com/office/drawing/2014/main" id="{00000000-0008-0000-0400-000043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32" name="Text Box 35">
          <a:extLst>
            <a:ext uri="{FF2B5EF4-FFF2-40B4-BE49-F238E27FC236}">
              <a16:creationId xmlns:a16="http://schemas.microsoft.com/office/drawing/2014/main" id="{00000000-0008-0000-0400-000044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33" name="Text Box 36">
          <a:extLst>
            <a:ext uri="{FF2B5EF4-FFF2-40B4-BE49-F238E27FC236}">
              <a16:creationId xmlns:a16="http://schemas.microsoft.com/office/drawing/2014/main" id="{00000000-0008-0000-0400-000045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34" name="Text Box 35">
          <a:extLst>
            <a:ext uri="{FF2B5EF4-FFF2-40B4-BE49-F238E27FC236}">
              <a16:creationId xmlns:a16="http://schemas.microsoft.com/office/drawing/2014/main" id="{00000000-0008-0000-0400-000046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35" name="Text Box 36">
          <a:extLst>
            <a:ext uri="{FF2B5EF4-FFF2-40B4-BE49-F238E27FC236}">
              <a16:creationId xmlns:a16="http://schemas.microsoft.com/office/drawing/2014/main" id="{00000000-0008-0000-0400-000047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36" name="Text Box 35">
          <a:extLst>
            <a:ext uri="{FF2B5EF4-FFF2-40B4-BE49-F238E27FC236}">
              <a16:creationId xmlns:a16="http://schemas.microsoft.com/office/drawing/2014/main" id="{00000000-0008-0000-0400-000048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37" name="Text Box 36">
          <a:extLst>
            <a:ext uri="{FF2B5EF4-FFF2-40B4-BE49-F238E27FC236}">
              <a16:creationId xmlns:a16="http://schemas.microsoft.com/office/drawing/2014/main" id="{00000000-0008-0000-0400-000049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38" name="Text Box 35">
          <a:extLst>
            <a:ext uri="{FF2B5EF4-FFF2-40B4-BE49-F238E27FC236}">
              <a16:creationId xmlns:a16="http://schemas.microsoft.com/office/drawing/2014/main" id="{00000000-0008-0000-0400-00004A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39" name="Text Box 36">
          <a:extLst>
            <a:ext uri="{FF2B5EF4-FFF2-40B4-BE49-F238E27FC236}">
              <a16:creationId xmlns:a16="http://schemas.microsoft.com/office/drawing/2014/main" id="{00000000-0008-0000-0400-00004B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57150</xdr:rowOff>
    </xdr:to>
    <xdr:sp macro="" textlink="">
      <xdr:nvSpPr>
        <xdr:cNvPr id="16132940" name="Text Box 35">
          <a:extLst>
            <a:ext uri="{FF2B5EF4-FFF2-40B4-BE49-F238E27FC236}">
              <a16:creationId xmlns:a16="http://schemas.microsoft.com/office/drawing/2014/main" id="{00000000-0008-0000-0400-00004C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57150</xdr:rowOff>
    </xdr:to>
    <xdr:sp macro="" textlink="">
      <xdr:nvSpPr>
        <xdr:cNvPr id="16132941" name="Text Box 36">
          <a:extLst>
            <a:ext uri="{FF2B5EF4-FFF2-40B4-BE49-F238E27FC236}">
              <a16:creationId xmlns:a16="http://schemas.microsoft.com/office/drawing/2014/main" id="{00000000-0008-0000-0400-00004D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57150</xdr:rowOff>
    </xdr:to>
    <xdr:sp macro="" textlink="">
      <xdr:nvSpPr>
        <xdr:cNvPr id="16132942" name="Text Box 35">
          <a:extLst>
            <a:ext uri="{FF2B5EF4-FFF2-40B4-BE49-F238E27FC236}">
              <a16:creationId xmlns:a16="http://schemas.microsoft.com/office/drawing/2014/main" id="{00000000-0008-0000-0400-00004E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57150</xdr:rowOff>
    </xdr:to>
    <xdr:sp macro="" textlink="">
      <xdr:nvSpPr>
        <xdr:cNvPr id="16132943" name="Text Box 36">
          <a:extLst>
            <a:ext uri="{FF2B5EF4-FFF2-40B4-BE49-F238E27FC236}">
              <a16:creationId xmlns:a16="http://schemas.microsoft.com/office/drawing/2014/main" id="{00000000-0008-0000-0400-00004F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44" name="Text Box 35">
          <a:extLst>
            <a:ext uri="{FF2B5EF4-FFF2-40B4-BE49-F238E27FC236}">
              <a16:creationId xmlns:a16="http://schemas.microsoft.com/office/drawing/2014/main" id="{00000000-0008-0000-0400-000050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45" name="Text Box 36">
          <a:extLst>
            <a:ext uri="{FF2B5EF4-FFF2-40B4-BE49-F238E27FC236}">
              <a16:creationId xmlns:a16="http://schemas.microsoft.com/office/drawing/2014/main" id="{00000000-0008-0000-0400-000051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46" name="Text Box 35">
          <a:extLst>
            <a:ext uri="{FF2B5EF4-FFF2-40B4-BE49-F238E27FC236}">
              <a16:creationId xmlns:a16="http://schemas.microsoft.com/office/drawing/2014/main" id="{00000000-0008-0000-0400-000052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47" name="Text Box 36">
          <a:extLst>
            <a:ext uri="{FF2B5EF4-FFF2-40B4-BE49-F238E27FC236}">
              <a16:creationId xmlns:a16="http://schemas.microsoft.com/office/drawing/2014/main" id="{00000000-0008-0000-0400-000053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48" name="Text Box 35">
          <a:extLst>
            <a:ext uri="{FF2B5EF4-FFF2-40B4-BE49-F238E27FC236}">
              <a16:creationId xmlns:a16="http://schemas.microsoft.com/office/drawing/2014/main" id="{00000000-0008-0000-0400-000054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49" name="Text Box 36">
          <a:extLst>
            <a:ext uri="{FF2B5EF4-FFF2-40B4-BE49-F238E27FC236}">
              <a16:creationId xmlns:a16="http://schemas.microsoft.com/office/drawing/2014/main" id="{00000000-0008-0000-0400-000055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0" name="Text Box 35">
          <a:extLst>
            <a:ext uri="{FF2B5EF4-FFF2-40B4-BE49-F238E27FC236}">
              <a16:creationId xmlns:a16="http://schemas.microsoft.com/office/drawing/2014/main" id="{00000000-0008-0000-0400-000056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1" name="Text Box 36">
          <a:extLst>
            <a:ext uri="{FF2B5EF4-FFF2-40B4-BE49-F238E27FC236}">
              <a16:creationId xmlns:a16="http://schemas.microsoft.com/office/drawing/2014/main" id="{00000000-0008-0000-0400-000057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2" name="Text Box 35">
          <a:extLst>
            <a:ext uri="{FF2B5EF4-FFF2-40B4-BE49-F238E27FC236}">
              <a16:creationId xmlns:a16="http://schemas.microsoft.com/office/drawing/2014/main" id="{00000000-0008-0000-0400-000058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3" name="Text Box 36">
          <a:extLst>
            <a:ext uri="{FF2B5EF4-FFF2-40B4-BE49-F238E27FC236}">
              <a16:creationId xmlns:a16="http://schemas.microsoft.com/office/drawing/2014/main" id="{00000000-0008-0000-0400-000059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4" name="Text Box 35">
          <a:extLst>
            <a:ext uri="{FF2B5EF4-FFF2-40B4-BE49-F238E27FC236}">
              <a16:creationId xmlns:a16="http://schemas.microsoft.com/office/drawing/2014/main" id="{00000000-0008-0000-0400-00005A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5" name="Text Box 36">
          <a:extLst>
            <a:ext uri="{FF2B5EF4-FFF2-40B4-BE49-F238E27FC236}">
              <a16:creationId xmlns:a16="http://schemas.microsoft.com/office/drawing/2014/main" id="{00000000-0008-0000-0400-00005B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6" name="Text Box 35">
          <a:extLst>
            <a:ext uri="{FF2B5EF4-FFF2-40B4-BE49-F238E27FC236}">
              <a16:creationId xmlns:a16="http://schemas.microsoft.com/office/drawing/2014/main" id="{00000000-0008-0000-0400-00005C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7" name="Text Box 36">
          <a:extLst>
            <a:ext uri="{FF2B5EF4-FFF2-40B4-BE49-F238E27FC236}">
              <a16:creationId xmlns:a16="http://schemas.microsoft.com/office/drawing/2014/main" id="{00000000-0008-0000-0400-00005D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8" name="Text Box 35">
          <a:extLst>
            <a:ext uri="{FF2B5EF4-FFF2-40B4-BE49-F238E27FC236}">
              <a16:creationId xmlns:a16="http://schemas.microsoft.com/office/drawing/2014/main" id="{00000000-0008-0000-0400-00005E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9" name="Text Box 36">
          <a:extLst>
            <a:ext uri="{FF2B5EF4-FFF2-40B4-BE49-F238E27FC236}">
              <a16:creationId xmlns:a16="http://schemas.microsoft.com/office/drawing/2014/main" id="{00000000-0008-0000-0400-00005F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60" name="Text Box 35">
          <a:extLst>
            <a:ext uri="{FF2B5EF4-FFF2-40B4-BE49-F238E27FC236}">
              <a16:creationId xmlns:a16="http://schemas.microsoft.com/office/drawing/2014/main" id="{00000000-0008-0000-0400-000060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61" name="Text Box 36">
          <a:extLst>
            <a:ext uri="{FF2B5EF4-FFF2-40B4-BE49-F238E27FC236}">
              <a16:creationId xmlns:a16="http://schemas.microsoft.com/office/drawing/2014/main" id="{00000000-0008-0000-0400-000061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62" name="Text Box 35">
          <a:extLst>
            <a:ext uri="{FF2B5EF4-FFF2-40B4-BE49-F238E27FC236}">
              <a16:creationId xmlns:a16="http://schemas.microsoft.com/office/drawing/2014/main" id="{00000000-0008-0000-0400-000062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63" name="Text Box 36">
          <a:extLst>
            <a:ext uri="{FF2B5EF4-FFF2-40B4-BE49-F238E27FC236}">
              <a16:creationId xmlns:a16="http://schemas.microsoft.com/office/drawing/2014/main" id="{00000000-0008-0000-0400-000063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64" name="Text Box 35">
          <a:extLst>
            <a:ext uri="{FF2B5EF4-FFF2-40B4-BE49-F238E27FC236}">
              <a16:creationId xmlns:a16="http://schemas.microsoft.com/office/drawing/2014/main" id="{00000000-0008-0000-0400-000064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65" name="Text Box 36">
          <a:extLst>
            <a:ext uri="{FF2B5EF4-FFF2-40B4-BE49-F238E27FC236}">
              <a16:creationId xmlns:a16="http://schemas.microsoft.com/office/drawing/2014/main" id="{00000000-0008-0000-0400-000065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66" name="Text Box 35">
          <a:extLst>
            <a:ext uri="{FF2B5EF4-FFF2-40B4-BE49-F238E27FC236}">
              <a16:creationId xmlns:a16="http://schemas.microsoft.com/office/drawing/2014/main" id="{00000000-0008-0000-0400-000066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67" name="Text Box 36">
          <a:extLst>
            <a:ext uri="{FF2B5EF4-FFF2-40B4-BE49-F238E27FC236}">
              <a16:creationId xmlns:a16="http://schemas.microsoft.com/office/drawing/2014/main" id="{00000000-0008-0000-0400-0000672BF6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093504" name="Line 1">
          <a:extLst>
            <a:ext uri="{FF2B5EF4-FFF2-40B4-BE49-F238E27FC236}">
              <a16:creationId xmlns:a16="http://schemas.microsoft.com/office/drawing/2014/main" id="{00000000-0008-0000-0700-00004091F500}"/>
            </a:ext>
          </a:extLst>
        </xdr:cNvPr>
        <xdr:cNvSpPr>
          <a:spLocks noChangeShapeType="1"/>
        </xdr:cNvSpPr>
      </xdr:nvSpPr>
      <xdr:spPr bwMode="auto">
        <a:xfrm>
          <a:off x="78676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093505" name="Line 3">
          <a:extLst>
            <a:ext uri="{FF2B5EF4-FFF2-40B4-BE49-F238E27FC236}">
              <a16:creationId xmlns:a16="http://schemas.microsoft.com/office/drawing/2014/main" id="{00000000-0008-0000-0700-00004191F500}"/>
            </a:ext>
          </a:extLst>
        </xdr:cNvPr>
        <xdr:cNvSpPr>
          <a:spLocks noChangeShapeType="1"/>
        </xdr:cNvSpPr>
      </xdr:nvSpPr>
      <xdr:spPr bwMode="auto">
        <a:xfrm>
          <a:off x="78676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093506" name="Line 4">
          <a:extLst>
            <a:ext uri="{FF2B5EF4-FFF2-40B4-BE49-F238E27FC236}">
              <a16:creationId xmlns:a16="http://schemas.microsoft.com/office/drawing/2014/main" id="{00000000-0008-0000-0700-00004291F500}"/>
            </a:ext>
          </a:extLst>
        </xdr:cNvPr>
        <xdr:cNvSpPr>
          <a:spLocks noChangeShapeType="1"/>
        </xdr:cNvSpPr>
      </xdr:nvSpPr>
      <xdr:spPr bwMode="auto">
        <a:xfrm>
          <a:off x="78676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093507" name="Line 16">
          <a:extLst>
            <a:ext uri="{FF2B5EF4-FFF2-40B4-BE49-F238E27FC236}">
              <a16:creationId xmlns:a16="http://schemas.microsoft.com/office/drawing/2014/main" id="{00000000-0008-0000-0700-00004391F500}"/>
            </a:ext>
          </a:extLst>
        </xdr:cNvPr>
        <xdr:cNvSpPr>
          <a:spLocks noChangeShapeType="1"/>
        </xdr:cNvSpPr>
      </xdr:nvSpPr>
      <xdr:spPr bwMode="auto">
        <a:xfrm>
          <a:off x="78676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093508" name="Line 18">
          <a:extLst>
            <a:ext uri="{FF2B5EF4-FFF2-40B4-BE49-F238E27FC236}">
              <a16:creationId xmlns:a16="http://schemas.microsoft.com/office/drawing/2014/main" id="{00000000-0008-0000-0700-00004491F500}"/>
            </a:ext>
          </a:extLst>
        </xdr:cNvPr>
        <xdr:cNvSpPr>
          <a:spLocks noChangeShapeType="1"/>
        </xdr:cNvSpPr>
      </xdr:nvSpPr>
      <xdr:spPr bwMode="auto">
        <a:xfrm>
          <a:off x="78676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093509" name="Line 19">
          <a:extLst>
            <a:ext uri="{FF2B5EF4-FFF2-40B4-BE49-F238E27FC236}">
              <a16:creationId xmlns:a16="http://schemas.microsoft.com/office/drawing/2014/main" id="{00000000-0008-0000-0700-00004591F500}"/>
            </a:ext>
          </a:extLst>
        </xdr:cNvPr>
        <xdr:cNvSpPr>
          <a:spLocks noChangeShapeType="1"/>
        </xdr:cNvSpPr>
      </xdr:nvSpPr>
      <xdr:spPr bwMode="auto">
        <a:xfrm>
          <a:off x="78676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142875</xdr:rowOff>
    </xdr:from>
    <xdr:to>
      <xdr:col>7</xdr:col>
      <xdr:colOff>0</xdr:colOff>
      <xdr:row>4</xdr:row>
      <xdr:rowOff>142875</xdr:rowOff>
    </xdr:to>
    <xdr:sp macro="" textlink="">
      <xdr:nvSpPr>
        <xdr:cNvPr id="16093510" name="Line 24">
          <a:extLst>
            <a:ext uri="{FF2B5EF4-FFF2-40B4-BE49-F238E27FC236}">
              <a16:creationId xmlns:a16="http://schemas.microsoft.com/office/drawing/2014/main" id="{00000000-0008-0000-0700-00004691F500}"/>
            </a:ext>
          </a:extLst>
        </xdr:cNvPr>
        <xdr:cNvSpPr>
          <a:spLocks noChangeShapeType="1"/>
        </xdr:cNvSpPr>
      </xdr:nvSpPr>
      <xdr:spPr bwMode="auto">
        <a:xfrm>
          <a:off x="7867650" y="128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0</xdr:rowOff>
    </xdr:from>
    <xdr:to>
      <xdr:col>3</xdr:col>
      <xdr:colOff>9525</xdr:colOff>
      <xdr:row>5</xdr:row>
      <xdr:rowOff>0</xdr:rowOff>
    </xdr:to>
    <xdr:sp macro="" textlink="">
      <xdr:nvSpPr>
        <xdr:cNvPr id="16093511" name="Line 25">
          <a:extLst>
            <a:ext uri="{FF2B5EF4-FFF2-40B4-BE49-F238E27FC236}">
              <a16:creationId xmlns:a16="http://schemas.microsoft.com/office/drawing/2014/main" id="{00000000-0008-0000-0700-00004791F500}"/>
            </a:ext>
          </a:extLst>
        </xdr:cNvPr>
        <xdr:cNvSpPr>
          <a:spLocks noChangeShapeType="1"/>
        </xdr:cNvSpPr>
      </xdr:nvSpPr>
      <xdr:spPr bwMode="auto">
        <a:xfrm flipV="1">
          <a:off x="2924175" y="1333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257175</xdr:rowOff>
    </xdr:from>
    <xdr:to>
      <xdr:col>7</xdr:col>
      <xdr:colOff>0</xdr:colOff>
      <xdr:row>4</xdr:row>
      <xdr:rowOff>257175</xdr:rowOff>
    </xdr:to>
    <xdr:sp macro="" textlink="">
      <xdr:nvSpPr>
        <xdr:cNvPr id="16093512" name="Line 26">
          <a:extLst>
            <a:ext uri="{FF2B5EF4-FFF2-40B4-BE49-F238E27FC236}">
              <a16:creationId xmlns:a16="http://schemas.microsoft.com/office/drawing/2014/main" id="{00000000-0008-0000-0700-00004891F500}"/>
            </a:ext>
          </a:extLst>
        </xdr:cNvPr>
        <xdr:cNvSpPr>
          <a:spLocks noChangeShapeType="1"/>
        </xdr:cNvSpPr>
      </xdr:nvSpPr>
      <xdr:spPr bwMode="auto">
        <a:xfrm>
          <a:off x="7867650" y="1333500"/>
          <a:ext cx="0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990600</xdr:colOff>
      <xdr:row>4</xdr:row>
      <xdr:rowOff>266700</xdr:rowOff>
    </xdr:from>
    <xdr:to>
      <xdr:col>6</xdr:col>
      <xdr:colOff>704850</xdr:colOff>
      <xdr:row>4</xdr:row>
      <xdr:rowOff>361950</xdr:rowOff>
    </xdr:to>
    <xdr:sp macro="" textlink="">
      <xdr:nvSpPr>
        <xdr:cNvPr id="16093513" name="Line 28">
          <a:extLst>
            <a:ext uri="{FF2B5EF4-FFF2-40B4-BE49-F238E27FC236}">
              <a16:creationId xmlns:a16="http://schemas.microsoft.com/office/drawing/2014/main" id="{00000000-0008-0000-0700-00004991F500}"/>
            </a:ext>
          </a:extLst>
        </xdr:cNvPr>
        <xdr:cNvSpPr>
          <a:spLocks noChangeShapeType="1"/>
        </xdr:cNvSpPr>
      </xdr:nvSpPr>
      <xdr:spPr bwMode="auto">
        <a:xfrm>
          <a:off x="7620000" y="1333500"/>
          <a:ext cx="0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142875</xdr:rowOff>
    </xdr:from>
    <xdr:to>
      <xdr:col>6</xdr:col>
      <xdr:colOff>0</xdr:colOff>
      <xdr:row>5</xdr:row>
      <xdr:rowOff>142875</xdr:rowOff>
    </xdr:to>
    <xdr:sp macro="" textlink="">
      <xdr:nvSpPr>
        <xdr:cNvPr id="16093514" name="Line 29">
          <a:extLst>
            <a:ext uri="{FF2B5EF4-FFF2-40B4-BE49-F238E27FC236}">
              <a16:creationId xmlns:a16="http://schemas.microsoft.com/office/drawing/2014/main" id="{00000000-0008-0000-0700-00004A91F500}"/>
            </a:ext>
          </a:extLst>
        </xdr:cNvPr>
        <xdr:cNvSpPr>
          <a:spLocks noChangeShapeType="1"/>
        </xdr:cNvSpPr>
      </xdr:nvSpPr>
      <xdr:spPr bwMode="auto">
        <a:xfrm>
          <a:off x="6629400" y="1476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866775</xdr:colOff>
      <xdr:row>5</xdr:row>
      <xdr:rowOff>257175</xdr:rowOff>
    </xdr:from>
    <xdr:to>
      <xdr:col>7</xdr:col>
      <xdr:colOff>0</xdr:colOff>
      <xdr:row>5</xdr:row>
      <xdr:rowOff>257175</xdr:rowOff>
    </xdr:to>
    <xdr:sp macro="" textlink="">
      <xdr:nvSpPr>
        <xdr:cNvPr id="16093515" name="Line 31">
          <a:extLst>
            <a:ext uri="{FF2B5EF4-FFF2-40B4-BE49-F238E27FC236}">
              <a16:creationId xmlns:a16="http://schemas.microsoft.com/office/drawing/2014/main" id="{00000000-0008-0000-0700-00004B91F500}"/>
            </a:ext>
          </a:extLst>
        </xdr:cNvPr>
        <xdr:cNvSpPr>
          <a:spLocks noChangeShapeType="1"/>
        </xdr:cNvSpPr>
      </xdr:nvSpPr>
      <xdr:spPr bwMode="auto">
        <a:xfrm>
          <a:off x="7496175" y="1543050"/>
          <a:ext cx="371475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5</xdr:row>
      <xdr:rowOff>257175</xdr:rowOff>
    </xdr:from>
    <xdr:to>
      <xdr:col>6</xdr:col>
      <xdr:colOff>85725</xdr:colOff>
      <xdr:row>5</xdr:row>
      <xdr:rowOff>257175</xdr:rowOff>
    </xdr:to>
    <xdr:sp macro="" textlink="">
      <xdr:nvSpPr>
        <xdr:cNvPr id="16093516" name="Line 32">
          <a:extLst>
            <a:ext uri="{FF2B5EF4-FFF2-40B4-BE49-F238E27FC236}">
              <a16:creationId xmlns:a16="http://schemas.microsoft.com/office/drawing/2014/main" id="{00000000-0008-0000-0700-00004C91F500}"/>
            </a:ext>
          </a:extLst>
        </xdr:cNvPr>
        <xdr:cNvSpPr>
          <a:spLocks noChangeShapeType="1"/>
        </xdr:cNvSpPr>
      </xdr:nvSpPr>
      <xdr:spPr bwMode="auto">
        <a:xfrm>
          <a:off x="5400675" y="1543050"/>
          <a:ext cx="1314450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990600</xdr:colOff>
      <xdr:row>5</xdr:row>
      <xdr:rowOff>266700</xdr:rowOff>
    </xdr:from>
    <xdr:to>
      <xdr:col>6</xdr:col>
      <xdr:colOff>704850</xdr:colOff>
      <xdr:row>5</xdr:row>
      <xdr:rowOff>361950</xdr:rowOff>
    </xdr:to>
    <xdr:sp macro="" textlink="">
      <xdr:nvSpPr>
        <xdr:cNvPr id="16093517" name="Line 33">
          <a:extLst>
            <a:ext uri="{FF2B5EF4-FFF2-40B4-BE49-F238E27FC236}">
              <a16:creationId xmlns:a16="http://schemas.microsoft.com/office/drawing/2014/main" id="{00000000-0008-0000-0700-00004D91F500}"/>
            </a:ext>
          </a:extLst>
        </xdr:cNvPr>
        <xdr:cNvSpPr>
          <a:spLocks noChangeShapeType="1"/>
        </xdr:cNvSpPr>
      </xdr:nvSpPr>
      <xdr:spPr bwMode="auto">
        <a:xfrm>
          <a:off x="7620000" y="1543050"/>
          <a:ext cx="0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23008" name="Line 1">
          <a:extLst>
            <a:ext uri="{FF2B5EF4-FFF2-40B4-BE49-F238E27FC236}">
              <a16:creationId xmlns:a16="http://schemas.microsoft.com/office/drawing/2014/main" id="{00000000-0008-0000-0800-00008004F600}"/>
            </a:ext>
          </a:extLst>
        </xdr:cNvPr>
        <xdr:cNvSpPr>
          <a:spLocks noChangeShapeType="1"/>
        </xdr:cNvSpPr>
      </xdr:nvSpPr>
      <xdr:spPr bwMode="auto">
        <a:xfrm>
          <a:off x="7810500" y="11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23009" name="Line 3">
          <a:extLst>
            <a:ext uri="{FF2B5EF4-FFF2-40B4-BE49-F238E27FC236}">
              <a16:creationId xmlns:a16="http://schemas.microsoft.com/office/drawing/2014/main" id="{00000000-0008-0000-0800-00008104F600}"/>
            </a:ext>
          </a:extLst>
        </xdr:cNvPr>
        <xdr:cNvSpPr>
          <a:spLocks noChangeShapeType="1"/>
        </xdr:cNvSpPr>
      </xdr:nvSpPr>
      <xdr:spPr bwMode="auto">
        <a:xfrm>
          <a:off x="7810500" y="11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23010" name="Line 4">
          <a:extLst>
            <a:ext uri="{FF2B5EF4-FFF2-40B4-BE49-F238E27FC236}">
              <a16:creationId xmlns:a16="http://schemas.microsoft.com/office/drawing/2014/main" id="{00000000-0008-0000-0800-00008204F600}"/>
            </a:ext>
          </a:extLst>
        </xdr:cNvPr>
        <xdr:cNvSpPr>
          <a:spLocks noChangeShapeType="1"/>
        </xdr:cNvSpPr>
      </xdr:nvSpPr>
      <xdr:spPr bwMode="auto">
        <a:xfrm>
          <a:off x="7810500" y="11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23011" name="Line 16">
          <a:extLst>
            <a:ext uri="{FF2B5EF4-FFF2-40B4-BE49-F238E27FC236}">
              <a16:creationId xmlns:a16="http://schemas.microsoft.com/office/drawing/2014/main" id="{00000000-0008-0000-0800-00008304F600}"/>
            </a:ext>
          </a:extLst>
        </xdr:cNvPr>
        <xdr:cNvSpPr>
          <a:spLocks noChangeShapeType="1"/>
        </xdr:cNvSpPr>
      </xdr:nvSpPr>
      <xdr:spPr bwMode="auto">
        <a:xfrm>
          <a:off x="7810500" y="11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23012" name="Line 18">
          <a:extLst>
            <a:ext uri="{FF2B5EF4-FFF2-40B4-BE49-F238E27FC236}">
              <a16:creationId xmlns:a16="http://schemas.microsoft.com/office/drawing/2014/main" id="{00000000-0008-0000-0800-00008404F600}"/>
            </a:ext>
          </a:extLst>
        </xdr:cNvPr>
        <xdr:cNvSpPr>
          <a:spLocks noChangeShapeType="1"/>
        </xdr:cNvSpPr>
      </xdr:nvSpPr>
      <xdr:spPr bwMode="auto">
        <a:xfrm>
          <a:off x="7810500" y="11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23013" name="Line 19">
          <a:extLst>
            <a:ext uri="{FF2B5EF4-FFF2-40B4-BE49-F238E27FC236}">
              <a16:creationId xmlns:a16="http://schemas.microsoft.com/office/drawing/2014/main" id="{00000000-0008-0000-0800-00008504F600}"/>
            </a:ext>
          </a:extLst>
        </xdr:cNvPr>
        <xdr:cNvSpPr>
          <a:spLocks noChangeShapeType="1"/>
        </xdr:cNvSpPr>
      </xdr:nvSpPr>
      <xdr:spPr bwMode="auto">
        <a:xfrm>
          <a:off x="7810500" y="11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142875</xdr:rowOff>
    </xdr:from>
    <xdr:to>
      <xdr:col>7</xdr:col>
      <xdr:colOff>0</xdr:colOff>
      <xdr:row>4</xdr:row>
      <xdr:rowOff>142875</xdr:rowOff>
    </xdr:to>
    <xdr:sp macro="" textlink="">
      <xdr:nvSpPr>
        <xdr:cNvPr id="16123014" name="Line 24">
          <a:extLst>
            <a:ext uri="{FF2B5EF4-FFF2-40B4-BE49-F238E27FC236}">
              <a16:creationId xmlns:a16="http://schemas.microsoft.com/office/drawing/2014/main" id="{00000000-0008-0000-0800-00008604F600}"/>
            </a:ext>
          </a:extLst>
        </xdr:cNvPr>
        <xdr:cNvSpPr>
          <a:spLocks noChangeShapeType="1"/>
        </xdr:cNvSpPr>
      </xdr:nvSpPr>
      <xdr:spPr bwMode="auto">
        <a:xfrm>
          <a:off x="7810500" y="1266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0</xdr:rowOff>
    </xdr:from>
    <xdr:to>
      <xdr:col>3</xdr:col>
      <xdr:colOff>9525</xdr:colOff>
      <xdr:row>5</xdr:row>
      <xdr:rowOff>0</xdr:rowOff>
    </xdr:to>
    <xdr:sp macro="" textlink="">
      <xdr:nvSpPr>
        <xdr:cNvPr id="16123015" name="Line 25">
          <a:extLst>
            <a:ext uri="{FF2B5EF4-FFF2-40B4-BE49-F238E27FC236}">
              <a16:creationId xmlns:a16="http://schemas.microsoft.com/office/drawing/2014/main" id="{00000000-0008-0000-0800-00008704F600}"/>
            </a:ext>
          </a:extLst>
        </xdr:cNvPr>
        <xdr:cNvSpPr>
          <a:spLocks noChangeShapeType="1"/>
        </xdr:cNvSpPr>
      </xdr:nvSpPr>
      <xdr:spPr bwMode="auto">
        <a:xfrm flipV="1">
          <a:off x="3381375" y="141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257175</xdr:rowOff>
    </xdr:from>
    <xdr:to>
      <xdr:col>7</xdr:col>
      <xdr:colOff>0</xdr:colOff>
      <xdr:row>4</xdr:row>
      <xdr:rowOff>257175</xdr:rowOff>
    </xdr:to>
    <xdr:sp macro="" textlink="">
      <xdr:nvSpPr>
        <xdr:cNvPr id="16123016" name="Line 26">
          <a:extLst>
            <a:ext uri="{FF2B5EF4-FFF2-40B4-BE49-F238E27FC236}">
              <a16:creationId xmlns:a16="http://schemas.microsoft.com/office/drawing/2014/main" id="{00000000-0008-0000-0800-00008804F600}"/>
            </a:ext>
          </a:extLst>
        </xdr:cNvPr>
        <xdr:cNvSpPr>
          <a:spLocks noChangeShapeType="1"/>
        </xdr:cNvSpPr>
      </xdr:nvSpPr>
      <xdr:spPr bwMode="auto">
        <a:xfrm>
          <a:off x="7810500" y="1381125"/>
          <a:ext cx="0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990600</xdr:colOff>
      <xdr:row>4</xdr:row>
      <xdr:rowOff>266700</xdr:rowOff>
    </xdr:from>
    <xdr:to>
      <xdr:col>6</xdr:col>
      <xdr:colOff>704850</xdr:colOff>
      <xdr:row>4</xdr:row>
      <xdr:rowOff>361950</xdr:rowOff>
    </xdr:to>
    <xdr:sp macro="" textlink="">
      <xdr:nvSpPr>
        <xdr:cNvPr id="16123017" name="Line 28">
          <a:extLst>
            <a:ext uri="{FF2B5EF4-FFF2-40B4-BE49-F238E27FC236}">
              <a16:creationId xmlns:a16="http://schemas.microsoft.com/office/drawing/2014/main" id="{00000000-0008-0000-0800-00008904F600}"/>
            </a:ext>
          </a:extLst>
        </xdr:cNvPr>
        <xdr:cNvSpPr>
          <a:spLocks noChangeShapeType="1"/>
        </xdr:cNvSpPr>
      </xdr:nvSpPr>
      <xdr:spPr bwMode="auto">
        <a:xfrm>
          <a:off x="7791450" y="1390650"/>
          <a:ext cx="0" cy="28575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142875</xdr:rowOff>
    </xdr:from>
    <xdr:to>
      <xdr:col>5</xdr:col>
      <xdr:colOff>0</xdr:colOff>
      <xdr:row>5</xdr:row>
      <xdr:rowOff>142875</xdr:rowOff>
    </xdr:to>
    <xdr:sp macro="" textlink="">
      <xdr:nvSpPr>
        <xdr:cNvPr id="16123018" name="Line 29">
          <a:extLst>
            <a:ext uri="{FF2B5EF4-FFF2-40B4-BE49-F238E27FC236}">
              <a16:creationId xmlns:a16="http://schemas.microsoft.com/office/drawing/2014/main" id="{00000000-0008-0000-0800-00008A04F600}"/>
            </a:ext>
          </a:extLst>
        </xdr:cNvPr>
        <xdr:cNvSpPr>
          <a:spLocks noChangeShapeType="1"/>
        </xdr:cNvSpPr>
      </xdr:nvSpPr>
      <xdr:spPr bwMode="auto">
        <a:xfrm>
          <a:off x="5705475" y="156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990600</xdr:colOff>
      <xdr:row>5</xdr:row>
      <xdr:rowOff>266700</xdr:rowOff>
    </xdr:from>
    <xdr:to>
      <xdr:col>5</xdr:col>
      <xdr:colOff>704850</xdr:colOff>
      <xdr:row>5</xdr:row>
      <xdr:rowOff>361950</xdr:rowOff>
    </xdr:to>
    <xdr:sp macro="" textlink="">
      <xdr:nvSpPr>
        <xdr:cNvPr id="16123019" name="Line 33">
          <a:extLst>
            <a:ext uri="{FF2B5EF4-FFF2-40B4-BE49-F238E27FC236}">
              <a16:creationId xmlns:a16="http://schemas.microsoft.com/office/drawing/2014/main" id="{00000000-0008-0000-0800-00008B04F600}"/>
            </a:ext>
          </a:extLst>
        </xdr:cNvPr>
        <xdr:cNvSpPr>
          <a:spLocks noChangeShapeType="1"/>
        </xdr:cNvSpPr>
      </xdr:nvSpPr>
      <xdr:spPr bwMode="auto">
        <a:xfrm>
          <a:off x="6696075" y="1685925"/>
          <a:ext cx="0" cy="3810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142875</xdr:rowOff>
    </xdr:from>
    <xdr:to>
      <xdr:col>6</xdr:col>
      <xdr:colOff>0</xdr:colOff>
      <xdr:row>5</xdr:row>
      <xdr:rowOff>142875</xdr:rowOff>
    </xdr:to>
    <xdr:sp macro="" textlink="">
      <xdr:nvSpPr>
        <xdr:cNvPr id="15910080" name="Line 29">
          <a:extLst>
            <a:ext uri="{FF2B5EF4-FFF2-40B4-BE49-F238E27FC236}">
              <a16:creationId xmlns:a16="http://schemas.microsoft.com/office/drawing/2014/main" id="{00000000-0008-0000-0900-0000C0C4F200}"/>
            </a:ext>
          </a:extLst>
        </xdr:cNvPr>
        <xdr:cNvSpPr>
          <a:spLocks noChangeShapeType="1"/>
        </xdr:cNvSpPr>
      </xdr:nvSpPr>
      <xdr:spPr bwMode="auto">
        <a:xfrm>
          <a:off x="6534150" y="142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142875</xdr:rowOff>
    </xdr:from>
    <xdr:to>
      <xdr:col>8</xdr:col>
      <xdr:colOff>0</xdr:colOff>
      <xdr:row>5</xdr:row>
      <xdr:rowOff>142875</xdr:rowOff>
    </xdr:to>
    <xdr:sp macro="" textlink="">
      <xdr:nvSpPr>
        <xdr:cNvPr id="15910081" name="Line 29">
          <a:extLst>
            <a:ext uri="{FF2B5EF4-FFF2-40B4-BE49-F238E27FC236}">
              <a16:creationId xmlns:a16="http://schemas.microsoft.com/office/drawing/2014/main" id="{00000000-0008-0000-0900-0000C1C4F200}"/>
            </a:ext>
          </a:extLst>
        </xdr:cNvPr>
        <xdr:cNvSpPr>
          <a:spLocks noChangeShapeType="1"/>
        </xdr:cNvSpPr>
      </xdr:nvSpPr>
      <xdr:spPr bwMode="auto">
        <a:xfrm>
          <a:off x="8763000" y="142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142875</xdr:rowOff>
    </xdr:from>
    <xdr:to>
      <xdr:col>6</xdr:col>
      <xdr:colOff>0</xdr:colOff>
      <xdr:row>5</xdr:row>
      <xdr:rowOff>142875</xdr:rowOff>
    </xdr:to>
    <xdr:sp macro="" textlink="">
      <xdr:nvSpPr>
        <xdr:cNvPr id="15912128" name="Line 29">
          <a:extLst>
            <a:ext uri="{FF2B5EF4-FFF2-40B4-BE49-F238E27FC236}">
              <a16:creationId xmlns:a16="http://schemas.microsoft.com/office/drawing/2014/main" id="{00000000-0008-0000-0A00-0000C0CCF200}"/>
            </a:ext>
          </a:extLst>
        </xdr:cNvPr>
        <xdr:cNvSpPr>
          <a:spLocks noChangeShapeType="1"/>
        </xdr:cNvSpPr>
      </xdr:nvSpPr>
      <xdr:spPr bwMode="auto">
        <a:xfrm>
          <a:off x="769620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142875</xdr:rowOff>
    </xdr:from>
    <xdr:to>
      <xdr:col>5</xdr:col>
      <xdr:colOff>0</xdr:colOff>
      <xdr:row>5</xdr:row>
      <xdr:rowOff>142875</xdr:rowOff>
    </xdr:to>
    <xdr:sp macro="" textlink="">
      <xdr:nvSpPr>
        <xdr:cNvPr id="15912129" name="Line 29">
          <a:extLst>
            <a:ext uri="{FF2B5EF4-FFF2-40B4-BE49-F238E27FC236}">
              <a16:creationId xmlns:a16="http://schemas.microsoft.com/office/drawing/2014/main" id="{00000000-0008-0000-0A00-0000C1CCF200}"/>
            </a:ext>
          </a:extLst>
        </xdr:cNvPr>
        <xdr:cNvSpPr>
          <a:spLocks noChangeShapeType="1"/>
        </xdr:cNvSpPr>
      </xdr:nvSpPr>
      <xdr:spPr bwMode="auto">
        <a:xfrm>
          <a:off x="672465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07744" name="Line 1">
          <a:extLst>
            <a:ext uri="{FF2B5EF4-FFF2-40B4-BE49-F238E27FC236}">
              <a16:creationId xmlns:a16="http://schemas.microsoft.com/office/drawing/2014/main" id="{00000000-0008-0000-0B00-0000E0C8F500}"/>
            </a:ext>
          </a:extLst>
        </xdr:cNvPr>
        <xdr:cNvSpPr>
          <a:spLocks noChangeShapeType="1"/>
        </xdr:cNvSpPr>
      </xdr:nvSpPr>
      <xdr:spPr bwMode="auto">
        <a:xfrm>
          <a:off x="112585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07745" name="Line 3">
          <a:extLst>
            <a:ext uri="{FF2B5EF4-FFF2-40B4-BE49-F238E27FC236}">
              <a16:creationId xmlns:a16="http://schemas.microsoft.com/office/drawing/2014/main" id="{00000000-0008-0000-0B00-0000E1C8F500}"/>
            </a:ext>
          </a:extLst>
        </xdr:cNvPr>
        <xdr:cNvSpPr>
          <a:spLocks noChangeShapeType="1"/>
        </xdr:cNvSpPr>
      </xdr:nvSpPr>
      <xdr:spPr bwMode="auto">
        <a:xfrm>
          <a:off x="112585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07746" name="Line 4">
          <a:extLst>
            <a:ext uri="{FF2B5EF4-FFF2-40B4-BE49-F238E27FC236}">
              <a16:creationId xmlns:a16="http://schemas.microsoft.com/office/drawing/2014/main" id="{00000000-0008-0000-0B00-0000E2C8F500}"/>
            </a:ext>
          </a:extLst>
        </xdr:cNvPr>
        <xdr:cNvSpPr>
          <a:spLocks noChangeShapeType="1"/>
        </xdr:cNvSpPr>
      </xdr:nvSpPr>
      <xdr:spPr bwMode="auto">
        <a:xfrm>
          <a:off x="112585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07747" name="Line 16">
          <a:extLst>
            <a:ext uri="{FF2B5EF4-FFF2-40B4-BE49-F238E27FC236}">
              <a16:creationId xmlns:a16="http://schemas.microsoft.com/office/drawing/2014/main" id="{00000000-0008-0000-0B00-0000E3C8F500}"/>
            </a:ext>
          </a:extLst>
        </xdr:cNvPr>
        <xdr:cNvSpPr>
          <a:spLocks noChangeShapeType="1"/>
        </xdr:cNvSpPr>
      </xdr:nvSpPr>
      <xdr:spPr bwMode="auto">
        <a:xfrm>
          <a:off x="112585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07748" name="Line 18">
          <a:extLst>
            <a:ext uri="{FF2B5EF4-FFF2-40B4-BE49-F238E27FC236}">
              <a16:creationId xmlns:a16="http://schemas.microsoft.com/office/drawing/2014/main" id="{00000000-0008-0000-0B00-0000E4C8F500}"/>
            </a:ext>
          </a:extLst>
        </xdr:cNvPr>
        <xdr:cNvSpPr>
          <a:spLocks noChangeShapeType="1"/>
        </xdr:cNvSpPr>
      </xdr:nvSpPr>
      <xdr:spPr bwMode="auto">
        <a:xfrm>
          <a:off x="112585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07749" name="Line 19">
          <a:extLst>
            <a:ext uri="{FF2B5EF4-FFF2-40B4-BE49-F238E27FC236}">
              <a16:creationId xmlns:a16="http://schemas.microsoft.com/office/drawing/2014/main" id="{00000000-0008-0000-0B00-0000E5C8F500}"/>
            </a:ext>
          </a:extLst>
        </xdr:cNvPr>
        <xdr:cNvSpPr>
          <a:spLocks noChangeShapeType="1"/>
        </xdr:cNvSpPr>
      </xdr:nvSpPr>
      <xdr:spPr bwMode="auto">
        <a:xfrm>
          <a:off x="112585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142875</xdr:rowOff>
    </xdr:from>
    <xdr:to>
      <xdr:col>7</xdr:col>
      <xdr:colOff>0</xdr:colOff>
      <xdr:row>4</xdr:row>
      <xdr:rowOff>142875</xdr:rowOff>
    </xdr:to>
    <xdr:sp macro="" textlink="">
      <xdr:nvSpPr>
        <xdr:cNvPr id="16107750" name="Line 24">
          <a:extLst>
            <a:ext uri="{FF2B5EF4-FFF2-40B4-BE49-F238E27FC236}">
              <a16:creationId xmlns:a16="http://schemas.microsoft.com/office/drawing/2014/main" id="{00000000-0008-0000-0B00-0000E6C8F500}"/>
            </a:ext>
          </a:extLst>
        </xdr:cNvPr>
        <xdr:cNvSpPr>
          <a:spLocks noChangeShapeType="1"/>
        </xdr:cNvSpPr>
      </xdr:nvSpPr>
      <xdr:spPr bwMode="auto">
        <a:xfrm>
          <a:off x="11258550" y="128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0</xdr:rowOff>
    </xdr:from>
    <xdr:to>
      <xdr:col>3</xdr:col>
      <xdr:colOff>9525</xdr:colOff>
      <xdr:row>5</xdr:row>
      <xdr:rowOff>0</xdr:rowOff>
    </xdr:to>
    <xdr:sp macro="" textlink="">
      <xdr:nvSpPr>
        <xdr:cNvPr id="16107751" name="Line 25">
          <a:extLst>
            <a:ext uri="{FF2B5EF4-FFF2-40B4-BE49-F238E27FC236}">
              <a16:creationId xmlns:a16="http://schemas.microsoft.com/office/drawing/2014/main" id="{00000000-0008-0000-0B00-0000E7C8F500}"/>
            </a:ext>
          </a:extLst>
        </xdr:cNvPr>
        <xdr:cNvSpPr>
          <a:spLocks noChangeShapeType="1"/>
        </xdr:cNvSpPr>
      </xdr:nvSpPr>
      <xdr:spPr bwMode="auto">
        <a:xfrm flipV="1">
          <a:off x="4572000" y="1333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257175</xdr:rowOff>
    </xdr:from>
    <xdr:to>
      <xdr:col>7</xdr:col>
      <xdr:colOff>0</xdr:colOff>
      <xdr:row>4</xdr:row>
      <xdr:rowOff>257175</xdr:rowOff>
    </xdr:to>
    <xdr:sp macro="" textlink="">
      <xdr:nvSpPr>
        <xdr:cNvPr id="16107752" name="Line 26">
          <a:extLst>
            <a:ext uri="{FF2B5EF4-FFF2-40B4-BE49-F238E27FC236}">
              <a16:creationId xmlns:a16="http://schemas.microsoft.com/office/drawing/2014/main" id="{00000000-0008-0000-0B00-0000E8C8F500}"/>
            </a:ext>
          </a:extLst>
        </xdr:cNvPr>
        <xdr:cNvSpPr>
          <a:spLocks noChangeShapeType="1"/>
        </xdr:cNvSpPr>
      </xdr:nvSpPr>
      <xdr:spPr bwMode="auto">
        <a:xfrm>
          <a:off x="11258550" y="1333500"/>
          <a:ext cx="0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990600</xdr:colOff>
      <xdr:row>4</xdr:row>
      <xdr:rowOff>266700</xdr:rowOff>
    </xdr:from>
    <xdr:to>
      <xdr:col>6</xdr:col>
      <xdr:colOff>704850</xdr:colOff>
      <xdr:row>4</xdr:row>
      <xdr:rowOff>361950</xdr:rowOff>
    </xdr:to>
    <xdr:sp macro="" textlink="">
      <xdr:nvSpPr>
        <xdr:cNvPr id="16107753" name="Line 28">
          <a:extLst>
            <a:ext uri="{FF2B5EF4-FFF2-40B4-BE49-F238E27FC236}">
              <a16:creationId xmlns:a16="http://schemas.microsoft.com/office/drawing/2014/main" id="{00000000-0008-0000-0B00-0000E9C8F500}"/>
            </a:ext>
          </a:extLst>
        </xdr:cNvPr>
        <xdr:cNvSpPr>
          <a:spLocks noChangeShapeType="1"/>
        </xdr:cNvSpPr>
      </xdr:nvSpPr>
      <xdr:spPr bwMode="auto">
        <a:xfrm>
          <a:off x="11153775" y="1333500"/>
          <a:ext cx="0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142875</xdr:rowOff>
    </xdr:from>
    <xdr:to>
      <xdr:col>6</xdr:col>
      <xdr:colOff>0</xdr:colOff>
      <xdr:row>5</xdr:row>
      <xdr:rowOff>142875</xdr:rowOff>
    </xdr:to>
    <xdr:sp macro="" textlink="">
      <xdr:nvSpPr>
        <xdr:cNvPr id="16107754" name="Line 29">
          <a:extLst>
            <a:ext uri="{FF2B5EF4-FFF2-40B4-BE49-F238E27FC236}">
              <a16:creationId xmlns:a16="http://schemas.microsoft.com/office/drawing/2014/main" id="{00000000-0008-0000-0B00-0000EAC8F500}"/>
            </a:ext>
          </a:extLst>
        </xdr:cNvPr>
        <xdr:cNvSpPr>
          <a:spLocks noChangeShapeType="1"/>
        </xdr:cNvSpPr>
      </xdr:nvSpPr>
      <xdr:spPr bwMode="auto">
        <a:xfrm>
          <a:off x="10163175" y="1476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990600</xdr:colOff>
      <xdr:row>5</xdr:row>
      <xdr:rowOff>266700</xdr:rowOff>
    </xdr:from>
    <xdr:to>
      <xdr:col>6</xdr:col>
      <xdr:colOff>704850</xdr:colOff>
      <xdr:row>5</xdr:row>
      <xdr:rowOff>361950</xdr:rowOff>
    </xdr:to>
    <xdr:sp macro="" textlink="">
      <xdr:nvSpPr>
        <xdr:cNvPr id="16107755" name="Line 33">
          <a:extLst>
            <a:ext uri="{FF2B5EF4-FFF2-40B4-BE49-F238E27FC236}">
              <a16:creationId xmlns:a16="http://schemas.microsoft.com/office/drawing/2014/main" id="{00000000-0008-0000-0B00-0000EBC8F500}"/>
            </a:ext>
          </a:extLst>
        </xdr:cNvPr>
        <xdr:cNvSpPr>
          <a:spLocks noChangeShapeType="1"/>
        </xdr:cNvSpPr>
      </xdr:nvSpPr>
      <xdr:spPr bwMode="auto">
        <a:xfrm>
          <a:off x="11153775" y="1543050"/>
          <a:ext cx="0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142875</xdr:rowOff>
    </xdr:from>
    <xdr:to>
      <xdr:col>5</xdr:col>
      <xdr:colOff>0</xdr:colOff>
      <xdr:row>5</xdr:row>
      <xdr:rowOff>142875</xdr:rowOff>
    </xdr:to>
    <xdr:sp macro="" textlink="">
      <xdr:nvSpPr>
        <xdr:cNvPr id="16107756" name="Line 29">
          <a:extLst>
            <a:ext uri="{FF2B5EF4-FFF2-40B4-BE49-F238E27FC236}">
              <a16:creationId xmlns:a16="http://schemas.microsoft.com/office/drawing/2014/main" id="{00000000-0008-0000-0B00-0000ECC8F500}"/>
            </a:ext>
          </a:extLst>
        </xdr:cNvPr>
        <xdr:cNvSpPr>
          <a:spLocks noChangeShapeType="1"/>
        </xdr:cNvSpPr>
      </xdr:nvSpPr>
      <xdr:spPr bwMode="auto">
        <a:xfrm>
          <a:off x="7924800" y="1476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16145440" name="Rectangle 1">
          <a:extLst>
            <a:ext uri="{FF2B5EF4-FFF2-40B4-BE49-F238E27FC236}">
              <a16:creationId xmlns:a16="http://schemas.microsoft.com/office/drawing/2014/main" id="{00000000-0008-0000-0C00-0000205CF600}"/>
            </a:ext>
          </a:extLst>
        </xdr:cNvPr>
        <xdr:cNvSpPr>
          <a:spLocks noChangeArrowheads="1"/>
        </xdr:cNvSpPr>
      </xdr:nvSpPr>
      <xdr:spPr bwMode="auto">
        <a:xfrm>
          <a:off x="180975" y="0"/>
          <a:ext cx="409575" cy="0"/>
        </a:xfrm>
        <a:prstGeom prst="rect">
          <a:avLst/>
        </a:prstGeom>
        <a:noFill/>
        <a:ln w="5715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16145441" name="Picture 2">
          <a:extLst>
            <a:ext uri="{FF2B5EF4-FFF2-40B4-BE49-F238E27FC236}">
              <a16:creationId xmlns:a16="http://schemas.microsoft.com/office/drawing/2014/main" id="{00000000-0008-0000-0C00-0000215CF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0</xdr:row>
      <xdr:rowOff>0</xdr:rowOff>
    </xdr:from>
    <xdr:to>
      <xdr:col>2</xdr:col>
      <xdr:colOff>19050</xdr:colOff>
      <xdr:row>0</xdr:row>
      <xdr:rowOff>0</xdr:rowOff>
    </xdr:to>
    <xdr:sp macro="" textlink="">
      <xdr:nvSpPr>
        <xdr:cNvPr id="16145442" name="Rectangle 32">
          <a:extLst>
            <a:ext uri="{FF2B5EF4-FFF2-40B4-BE49-F238E27FC236}">
              <a16:creationId xmlns:a16="http://schemas.microsoft.com/office/drawing/2014/main" id="{00000000-0008-0000-0C00-0000225CF600}"/>
            </a:ext>
          </a:extLst>
        </xdr:cNvPr>
        <xdr:cNvSpPr>
          <a:spLocks noChangeArrowheads="1"/>
        </xdr:cNvSpPr>
      </xdr:nvSpPr>
      <xdr:spPr bwMode="auto">
        <a:xfrm>
          <a:off x="180975" y="0"/>
          <a:ext cx="1733550" cy="0"/>
        </a:xfrm>
        <a:prstGeom prst="rect">
          <a:avLst/>
        </a:prstGeom>
        <a:noFill/>
        <a:ln w="5715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6145443" name="Picture 33">
          <a:extLst>
            <a:ext uri="{FF2B5EF4-FFF2-40B4-BE49-F238E27FC236}">
              <a16:creationId xmlns:a16="http://schemas.microsoft.com/office/drawing/2014/main" id="{00000000-0008-0000-0C00-0000235CF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819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5</xdr:row>
      <xdr:rowOff>0</xdr:rowOff>
    </xdr:from>
    <xdr:to>
      <xdr:col>2</xdr:col>
      <xdr:colOff>400084</xdr:colOff>
      <xdr:row>5</xdr:row>
      <xdr:rowOff>0</xdr:rowOff>
    </xdr:to>
    <xdr:sp macro="" textlink="">
      <xdr:nvSpPr>
        <xdr:cNvPr id="19491" name="Text Box 35">
          <a:extLst>
            <a:ext uri="{FF2B5EF4-FFF2-40B4-BE49-F238E27FC236}">
              <a16:creationId xmlns:a16="http://schemas.microsoft.com/office/drawing/2014/main" id="{00000000-0008-0000-0C00-0000234C0000}"/>
            </a:ext>
          </a:extLst>
        </xdr:cNvPr>
        <xdr:cNvSpPr txBox="1">
          <a:spLocks noChangeArrowheads="1"/>
        </xdr:cNvSpPr>
      </xdr:nvSpPr>
      <xdr:spPr bwMode="auto">
        <a:xfrm>
          <a:off x="28575" y="1333500"/>
          <a:ext cx="1962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0</xdr:col>
      <xdr:colOff>28575</xdr:colOff>
      <xdr:row>5</xdr:row>
      <xdr:rowOff>0</xdr:rowOff>
    </xdr:from>
    <xdr:to>
      <xdr:col>2</xdr:col>
      <xdr:colOff>400084</xdr:colOff>
      <xdr:row>5</xdr:row>
      <xdr:rowOff>0</xdr:rowOff>
    </xdr:to>
    <xdr:sp macro="" textlink="">
      <xdr:nvSpPr>
        <xdr:cNvPr id="10" name="Text Box 3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28575" y="1409700"/>
          <a:ext cx="1962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0</xdr:col>
      <xdr:colOff>28575</xdr:colOff>
      <xdr:row>5</xdr:row>
      <xdr:rowOff>0</xdr:rowOff>
    </xdr:from>
    <xdr:to>
      <xdr:col>2</xdr:col>
      <xdr:colOff>400084</xdr:colOff>
      <xdr:row>5</xdr:row>
      <xdr:rowOff>0</xdr:rowOff>
    </xdr:to>
    <xdr:sp macro="" textlink="">
      <xdr:nvSpPr>
        <xdr:cNvPr id="14" name="Text Box 35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28575" y="1409700"/>
          <a:ext cx="1962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0</xdr:col>
      <xdr:colOff>28575</xdr:colOff>
      <xdr:row>5</xdr:row>
      <xdr:rowOff>0</xdr:rowOff>
    </xdr:from>
    <xdr:to>
      <xdr:col>2</xdr:col>
      <xdr:colOff>400084</xdr:colOff>
      <xdr:row>5</xdr:row>
      <xdr:rowOff>0</xdr:rowOff>
    </xdr:to>
    <xdr:sp macro="" textlink="">
      <xdr:nvSpPr>
        <xdr:cNvPr id="9" name="Text Box 35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28575" y="1295400"/>
          <a:ext cx="169548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0</xdr:col>
      <xdr:colOff>28575</xdr:colOff>
      <xdr:row>5</xdr:row>
      <xdr:rowOff>0</xdr:rowOff>
    </xdr:from>
    <xdr:to>
      <xdr:col>2</xdr:col>
      <xdr:colOff>400084</xdr:colOff>
      <xdr:row>5</xdr:row>
      <xdr:rowOff>0</xdr:rowOff>
    </xdr:to>
    <xdr:sp macro="" textlink="">
      <xdr:nvSpPr>
        <xdr:cNvPr id="11" name="Text Box 35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28575" y="1295400"/>
          <a:ext cx="169548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0</xdr:col>
      <xdr:colOff>28575</xdr:colOff>
      <xdr:row>5</xdr:row>
      <xdr:rowOff>0</xdr:rowOff>
    </xdr:from>
    <xdr:to>
      <xdr:col>2</xdr:col>
      <xdr:colOff>400084</xdr:colOff>
      <xdr:row>5</xdr:row>
      <xdr:rowOff>0</xdr:rowOff>
    </xdr:to>
    <xdr:sp macro="" textlink="">
      <xdr:nvSpPr>
        <xdr:cNvPr id="12" name="Text Box 35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28575" y="1295400"/>
          <a:ext cx="169548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22</xdr:col>
      <xdr:colOff>0</xdr:colOff>
      <xdr:row>5</xdr:row>
      <xdr:rowOff>142875</xdr:rowOff>
    </xdr:from>
    <xdr:to>
      <xdr:col>22</xdr:col>
      <xdr:colOff>0</xdr:colOff>
      <xdr:row>5</xdr:row>
      <xdr:rowOff>142875</xdr:rowOff>
    </xdr:to>
    <xdr:sp macro="" textlink="">
      <xdr:nvSpPr>
        <xdr:cNvPr id="16145450" name="Line 29">
          <a:extLst>
            <a:ext uri="{FF2B5EF4-FFF2-40B4-BE49-F238E27FC236}">
              <a16:creationId xmlns:a16="http://schemas.microsoft.com/office/drawing/2014/main" id="{00000000-0008-0000-0C00-00002A5CF600}"/>
            </a:ext>
          </a:extLst>
        </xdr:cNvPr>
        <xdr:cNvSpPr>
          <a:spLocks noChangeShapeType="1"/>
        </xdr:cNvSpPr>
      </xdr:nvSpPr>
      <xdr:spPr bwMode="auto">
        <a:xfrm>
          <a:off x="11010900" y="123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L56"/>
  <sheetViews>
    <sheetView showGridLines="0" tabSelected="1" view="pageBreakPreview" zoomScale="130" zoomScaleNormal="100" zoomScaleSheetLayoutView="130" workbookViewId="0">
      <selection activeCell="A58" sqref="A58"/>
    </sheetView>
  </sheetViews>
  <sheetFormatPr defaultRowHeight="12.75"/>
  <cols>
    <col min="1" max="10" width="9.140625" style="62"/>
    <col min="11" max="13" width="9.140625" style="62" customWidth="1"/>
    <col min="14" max="16384" width="9.140625" style="62"/>
  </cols>
  <sheetData>
    <row r="1" spans="1:12" ht="13.5" thickTop="1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</row>
    <row r="3" spans="1:1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</row>
    <row r="4" spans="1:12" ht="30">
      <c r="A4" s="90" t="s">
        <v>170</v>
      </c>
      <c r="B4" s="64"/>
      <c r="C4" s="64"/>
      <c r="E4" s="64"/>
      <c r="F4" s="64"/>
      <c r="G4" s="64"/>
      <c r="H4" s="64"/>
      <c r="I4" s="64"/>
      <c r="J4" s="64"/>
      <c r="K4" s="64"/>
      <c r="L4" s="65"/>
    </row>
    <row r="5" spans="1:12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1:1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5"/>
    </row>
    <row r="7" spans="1:12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5"/>
    </row>
    <row r="8" spans="1:12">
      <c r="A8" s="66" t="s">
        <v>51</v>
      </c>
      <c r="B8" s="64"/>
      <c r="C8" s="64"/>
      <c r="D8" s="64"/>
      <c r="E8" s="67" t="s">
        <v>54</v>
      </c>
      <c r="F8" s="64"/>
      <c r="G8" s="64"/>
      <c r="H8" s="64"/>
      <c r="I8" s="64"/>
      <c r="J8" s="64"/>
      <c r="K8" s="64"/>
      <c r="L8" s="65"/>
    </row>
    <row r="9" spans="1:12">
      <c r="A9" s="68" t="s">
        <v>52</v>
      </c>
      <c r="B9" s="64"/>
      <c r="C9" s="64"/>
      <c r="D9" s="64"/>
      <c r="E9" s="69" t="s">
        <v>57</v>
      </c>
      <c r="F9" s="64"/>
      <c r="G9" s="64"/>
      <c r="H9" s="64"/>
      <c r="I9" s="64"/>
      <c r="J9" s="64"/>
      <c r="K9" s="64"/>
      <c r="L9" s="65"/>
    </row>
    <row r="10" spans="1:12">
      <c r="A10" s="68" t="s">
        <v>53</v>
      </c>
      <c r="B10" s="64"/>
      <c r="C10" s="64"/>
      <c r="D10" s="64"/>
      <c r="E10" s="69" t="s">
        <v>58</v>
      </c>
      <c r="F10" s="64"/>
      <c r="G10" s="64"/>
      <c r="H10" s="64"/>
      <c r="I10" s="64"/>
      <c r="J10" s="64"/>
      <c r="K10" s="64"/>
      <c r="L10" s="65"/>
    </row>
    <row r="11" spans="1:12">
      <c r="A11" s="63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5"/>
    </row>
    <row r="12" spans="1:12">
      <c r="A12" s="66" t="s">
        <v>171</v>
      </c>
      <c r="B12" s="64"/>
      <c r="C12" s="64"/>
      <c r="D12" s="67" t="s">
        <v>55</v>
      </c>
      <c r="E12" s="64"/>
      <c r="F12" s="64"/>
      <c r="G12" s="67" t="s">
        <v>56</v>
      </c>
      <c r="H12" s="64"/>
      <c r="I12" s="64"/>
      <c r="J12" s="64"/>
      <c r="K12" s="64"/>
      <c r="L12" s="65"/>
    </row>
    <row r="13" spans="1:12">
      <c r="A13" s="68" t="s">
        <v>172</v>
      </c>
      <c r="B13" s="64"/>
      <c r="C13" s="64"/>
      <c r="D13" s="69" t="s">
        <v>92</v>
      </c>
      <c r="E13" s="64"/>
      <c r="F13" s="64"/>
      <c r="G13" s="69" t="s">
        <v>95</v>
      </c>
      <c r="H13" s="64"/>
      <c r="I13" s="64"/>
      <c r="J13" s="64"/>
      <c r="K13" s="64"/>
      <c r="L13" s="65"/>
    </row>
    <row r="14" spans="1:12">
      <c r="A14" s="68" t="s">
        <v>173</v>
      </c>
      <c r="B14" s="64"/>
      <c r="C14" s="64"/>
      <c r="D14" s="69" t="s">
        <v>93</v>
      </c>
      <c r="E14" s="64"/>
      <c r="F14" s="64"/>
      <c r="G14" s="69" t="s">
        <v>94</v>
      </c>
      <c r="H14" s="64"/>
      <c r="I14" s="64"/>
      <c r="J14" s="64"/>
      <c r="K14" s="64"/>
      <c r="L14" s="65"/>
    </row>
    <row r="15" spans="1:12">
      <c r="A15" s="63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5"/>
    </row>
    <row r="16" spans="1:12">
      <c r="A16" s="63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5"/>
    </row>
    <row r="17" spans="1:12" ht="43.5" customHeight="1">
      <c r="A17" s="1270" t="s">
        <v>59</v>
      </c>
      <c r="B17" s="1271"/>
      <c r="C17" s="1271"/>
      <c r="D17" s="1271"/>
      <c r="E17" s="1271"/>
      <c r="F17" s="1271"/>
      <c r="G17" s="1271"/>
      <c r="H17" s="1271"/>
      <c r="I17" s="1271"/>
      <c r="J17" s="1271"/>
      <c r="K17" s="1271"/>
      <c r="L17" s="1272"/>
    </row>
    <row r="18" spans="1:12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5"/>
    </row>
    <row r="19" spans="1:12" ht="25.5" customHeight="1">
      <c r="A19" s="1267" t="s">
        <v>74</v>
      </c>
      <c r="B19" s="1268"/>
      <c r="C19" s="1268"/>
      <c r="D19" s="1268"/>
      <c r="E19" s="1268"/>
      <c r="F19" s="1268"/>
      <c r="G19" s="1268"/>
      <c r="H19" s="1268"/>
      <c r="I19" s="1268"/>
      <c r="J19" s="1268"/>
      <c r="K19" s="1268"/>
      <c r="L19" s="1269"/>
    </row>
    <row r="20" spans="1:12" ht="25.5">
      <c r="A20" s="63"/>
      <c r="B20" s="64"/>
      <c r="C20" s="64"/>
      <c r="D20" s="70"/>
      <c r="E20" s="71" t="s">
        <v>64</v>
      </c>
      <c r="F20" s="64"/>
      <c r="G20" s="163" t="s">
        <v>65</v>
      </c>
      <c r="H20" s="64"/>
      <c r="I20" s="64"/>
      <c r="J20" s="64"/>
      <c r="K20" s="64"/>
      <c r="L20" s="65"/>
    </row>
    <row r="21" spans="1:12" s="75" customFormat="1" ht="15">
      <c r="A21" s="72"/>
      <c r="B21" s="73"/>
      <c r="C21" s="71"/>
      <c r="D21" s="73"/>
      <c r="E21" s="87" t="s">
        <v>181</v>
      </c>
      <c r="F21" s="86"/>
      <c r="G21" s="87" t="s">
        <v>208</v>
      </c>
      <c r="H21" s="73"/>
      <c r="I21" s="73"/>
      <c r="J21" s="73"/>
      <c r="K21" s="73"/>
      <c r="L21" s="74"/>
    </row>
    <row r="22" spans="1:12" s="75" customFormat="1" ht="15">
      <c r="A22" s="72"/>
      <c r="B22" s="73"/>
      <c r="C22" s="71" t="s">
        <v>61</v>
      </c>
      <c r="D22" s="73"/>
      <c r="E22" s="73"/>
      <c r="F22" s="87"/>
      <c r="G22" s="73"/>
      <c r="H22" s="73"/>
      <c r="I22" s="163" t="s">
        <v>66</v>
      </c>
      <c r="J22" s="73"/>
      <c r="K22" s="73"/>
      <c r="L22" s="74"/>
    </row>
    <row r="23" spans="1:12" s="75" customFormat="1" ht="15">
      <c r="A23" s="72"/>
      <c r="B23" s="73"/>
      <c r="C23" s="87" t="s">
        <v>343</v>
      </c>
      <c r="D23" s="73"/>
      <c r="E23" s="169" t="s">
        <v>114</v>
      </c>
      <c r="F23" s="73"/>
      <c r="G23" s="73"/>
      <c r="H23" s="73"/>
      <c r="I23" s="1276" t="s">
        <v>252</v>
      </c>
      <c r="J23" s="1276"/>
      <c r="K23" s="73"/>
      <c r="L23" s="74"/>
    </row>
    <row r="24" spans="1:12" s="75" customFormat="1" ht="15">
      <c r="A24" s="72"/>
      <c r="B24" s="73"/>
      <c r="C24" s="73"/>
      <c r="D24" s="73"/>
      <c r="E24" s="87" t="s">
        <v>230</v>
      </c>
      <c r="F24" s="71"/>
      <c r="G24" s="73"/>
      <c r="H24" s="73"/>
      <c r="I24" s="73"/>
      <c r="J24" s="73"/>
      <c r="K24" s="73"/>
      <c r="L24" s="74"/>
    </row>
    <row r="25" spans="1:12" s="75" customFormat="1" ht="15">
      <c r="A25" s="72"/>
      <c r="B25" s="169" t="s">
        <v>63</v>
      </c>
      <c r="C25" s="73"/>
      <c r="D25" s="73"/>
      <c r="E25" s="73"/>
      <c r="F25" s="1277"/>
      <c r="G25" s="1277"/>
      <c r="H25" s="76"/>
      <c r="J25" s="73"/>
      <c r="K25" s="76" t="s">
        <v>67</v>
      </c>
      <c r="L25" s="74"/>
    </row>
    <row r="26" spans="1:12" s="75" customFormat="1" ht="15.75" customHeight="1">
      <c r="A26" s="72"/>
      <c r="B26" s="77" t="s">
        <v>283</v>
      </c>
      <c r="C26" s="73"/>
      <c r="D26" s="162" t="s">
        <v>110</v>
      </c>
      <c r="E26" s="73"/>
      <c r="F26" s="162" t="s">
        <v>255</v>
      </c>
      <c r="G26" s="73"/>
      <c r="H26" s="155" t="s">
        <v>189</v>
      </c>
      <c r="J26" s="73"/>
      <c r="K26" s="1274" t="s">
        <v>160</v>
      </c>
      <c r="L26" s="1275"/>
    </row>
    <row r="27" spans="1:12" s="75" customFormat="1" ht="15">
      <c r="A27" s="72"/>
      <c r="B27" s="73"/>
      <c r="C27" s="162"/>
      <c r="D27" s="1276" t="s">
        <v>214</v>
      </c>
      <c r="E27" s="1276"/>
      <c r="F27" s="1276" t="s">
        <v>254</v>
      </c>
      <c r="G27" s="1276"/>
      <c r="H27" s="81" t="s">
        <v>190</v>
      </c>
      <c r="I27" s="73"/>
      <c r="J27" s="73"/>
      <c r="K27" s="73"/>
      <c r="L27" s="74"/>
    </row>
    <row r="28" spans="1:12" s="75" customFormat="1" ht="15">
      <c r="A28" s="89" t="s">
        <v>62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88" t="s">
        <v>68</v>
      </c>
    </row>
    <row r="29" spans="1:12" s="75" customFormat="1" ht="15">
      <c r="A29" s="79" t="s">
        <v>162</v>
      </c>
      <c r="B29" s="73"/>
      <c r="C29" s="163" t="s">
        <v>90</v>
      </c>
      <c r="D29" s="73"/>
      <c r="E29" s="71"/>
      <c r="F29" s="76" t="s">
        <v>60</v>
      </c>
      <c r="G29" s="73"/>
      <c r="H29" s="76" t="s">
        <v>204</v>
      </c>
      <c r="I29" s="155"/>
      <c r="J29" s="73"/>
      <c r="K29" s="73"/>
      <c r="L29" s="80" t="s">
        <v>129</v>
      </c>
    </row>
    <row r="30" spans="1:12" s="75" customFormat="1" ht="15">
      <c r="A30" s="78" t="s">
        <v>161</v>
      </c>
      <c r="B30" s="73"/>
      <c r="C30" s="1274" t="s">
        <v>206</v>
      </c>
      <c r="D30" s="1274"/>
      <c r="E30" s="73"/>
      <c r="F30" s="73"/>
      <c r="G30" s="73"/>
      <c r="H30" s="81"/>
      <c r="I30" s="81"/>
      <c r="J30" s="73"/>
      <c r="K30" s="73"/>
      <c r="L30" s="74"/>
    </row>
    <row r="31" spans="1:12" s="75" customFormat="1" ht="15">
      <c r="A31" s="77" t="s">
        <v>119</v>
      </c>
      <c r="B31" s="87"/>
      <c r="C31" s="73"/>
      <c r="D31" s="73"/>
      <c r="E31" s="73"/>
      <c r="F31" s="73"/>
      <c r="G31" s="76" t="s">
        <v>253</v>
      </c>
      <c r="H31" s="73"/>
      <c r="I31" s="73"/>
      <c r="J31" s="73"/>
      <c r="K31" s="163" t="s">
        <v>284</v>
      </c>
      <c r="L31" s="74"/>
    </row>
    <row r="32" spans="1:12" s="75" customFormat="1" ht="15">
      <c r="A32" s="72"/>
      <c r="B32" s="73"/>
      <c r="C32" s="73"/>
      <c r="D32" s="162"/>
      <c r="E32" s="160" t="s">
        <v>229</v>
      </c>
      <c r="F32" s="159"/>
      <c r="G32" s="164"/>
      <c r="H32" s="73"/>
      <c r="I32" s="160"/>
      <c r="J32" s="159"/>
      <c r="K32" s="87" t="s">
        <v>342</v>
      </c>
      <c r="L32" s="74"/>
    </row>
    <row r="33" spans="1:12" s="75" customFormat="1" ht="15">
      <c r="A33" s="72"/>
      <c r="B33" s="76" t="s">
        <v>86</v>
      </c>
      <c r="C33" s="73"/>
      <c r="D33" s="164" t="s">
        <v>205</v>
      </c>
      <c r="E33" s="87"/>
      <c r="H33" s="160" t="s">
        <v>215</v>
      </c>
      <c r="I33" s="160"/>
      <c r="J33" s="161"/>
      <c r="K33" s="73"/>
      <c r="L33" s="74"/>
    </row>
    <row r="34" spans="1:12" s="75" customFormat="1" ht="15.75" customHeight="1">
      <c r="A34" s="72"/>
      <c r="B34" s="1274" t="s">
        <v>109</v>
      </c>
      <c r="C34" s="1274"/>
      <c r="D34" s="73"/>
      <c r="E34" s="73"/>
      <c r="G34" s="1274" t="s">
        <v>163</v>
      </c>
      <c r="H34" s="1274"/>
      <c r="I34" s="87"/>
      <c r="J34" s="163" t="s">
        <v>69</v>
      </c>
      <c r="K34" s="73"/>
      <c r="L34" s="74"/>
    </row>
    <row r="35" spans="1:12" s="75" customFormat="1" ht="15">
      <c r="A35" s="72"/>
      <c r="B35" s="73"/>
      <c r="C35" s="73"/>
      <c r="D35" s="73"/>
      <c r="E35" s="73"/>
      <c r="F35" s="160" t="s">
        <v>232</v>
      </c>
      <c r="G35" s="73"/>
      <c r="H35" s="73"/>
      <c r="I35" s="73"/>
      <c r="J35" s="87" t="s">
        <v>224</v>
      </c>
      <c r="K35" s="73"/>
      <c r="L35" s="74"/>
    </row>
    <row r="36" spans="1:12" s="75" customFormat="1" ht="15">
      <c r="A36" s="72"/>
      <c r="B36" s="73"/>
      <c r="C36" s="71" t="s">
        <v>73</v>
      </c>
      <c r="D36" s="73"/>
      <c r="E36" s="73"/>
      <c r="F36" s="161" t="s">
        <v>233</v>
      </c>
      <c r="G36" s="161"/>
      <c r="H36" s="583"/>
      <c r="I36" s="160" t="s">
        <v>70</v>
      </c>
      <c r="J36" s="73"/>
      <c r="K36" s="73"/>
      <c r="L36" s="74"/>
    </row>
    <row r="37" spans="1:12" s="75" customFormat="1" ht="15">
      <c r="A37" s="72"/>
      <c r="B37" s="73"/>
      <c r="C37" s="1274" t="s">
        <v>159</v>
      </c>
      <c r="D37" s="1274"/>
      <c r="E37" s="73"/>
      <c r="F37" s="73"/>
      <c r="G37" s="73"/>
      <c r="H37" s="164" t="s">
        <v>429</v>
      </c>
      <c r="I37" s="1274"/>
      <c r="J37" s="1274"/>
      <c r="K37" s="73"/>
      <c r="L37" s="74"/>
    </row>
    <row r="38" spans="1:12" s="75" customFormat="1" ht="15">
      <c r="A38" s="72"/>
      <c r="B38" s="73"/>
      <c r="C38" s="73"/>
      <c r="D38" s="73"/>
      <c r="E38" s="1273" t="s">
        <v>72</v>
      </c>
      <c r="F38" s="1273"/>
      <c r="G38" s="1273" t="s">
        <v>71</v>
      </c>
      <c r="H38" s="1273"/>
      <c r="I38" s="73"/>
      <c r="J38" s="73"/>
      <c r="K38" s="73"/>
      <c r="L38" s="74"/>
    </row>
    <row r="39" spans="1:12">
      <c r="A39" s="63"/>
      <c r="B39" s="64"/>
      <c r="C39" s="64"/>
      <c r="D39" s="64"/>
      <c r="E39" s="1274" t="s">
        <v>218</v>
      </c>
      <c r="F39" s="1274"/>
      <c r="G39" s="1274" t="s">
        <v>186</v>
      </c>
      <c r="H39" s="1274"/>
      <c r="I39" s="64"/>
      <c r="J39" s="64"/>
      <c r="K39" s="64"/>
      <c r="L39" s="65"/>
    </row>
    <row r="40" spans="1:12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5"/>
    </row>
    <row r="41" spans="1:12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5"/>
    </row>
    <row r="42" spans="1:12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5"/>
    </row>
    <row r="43" spans="1:12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5"/>
    </row>
    <row r="44" spans="1:12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5"/>
    </row>
    <row r="45" spans="1:12" ht="24.75" customHeight="1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5"/>
    </row>
    <row r="46" spans="1:12" ht="0.75" customHeight="1" thickBot="1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4"/>
    </row>
    <row r="47" spans="1:12" ht="5.25" hidden="1" customHeight="1">
      <c r="A47" s="63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5"/>
    </row>
    <row r="48" spans="1:12" ht="13.5" hidden="1" thickTop="1">
      <c r="A48" s="63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5"/>
    </row>
    <row r="49" spans="1:12" ht="13.5" hidden="1" thickTop="1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5"/>
    </row>
    <row r="50" spans="1:12" ht="13.5" hidden="1" thickTop="1">
      <c r="A50" s="63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5"/>
    </row>
    <row r="51" spans="1:12" ht="13.5" hidden="1" thickTop="1">
      <c r="A51" s="63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5"/>
    </row>
    <row r="52" spans="1:12" ht="0.75" hidden="1" customHeight="1" thickTop="1">
      <c r="A52" s="63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12" ht="0.75" customHeight="1" thickTop="1">
      <c r="A53" s="63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12" ht="2.25" customHeight="1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5"/>
    </row>
    <row r="55" spans="1:12" ht="13.5" thickBot="1">
      <c r="A55" s="82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4"/>
    </row>
    <row r="56" spans="1:12" ht="2.25" customHeight="1" thickTop="1"/>
  </sheetData>
  <mergeCells count="16">
    <mergeCell ref="G39:H39"/>
    <mergeCell ref="E39:F39"/>
    <mergeCell ref="I37:J37"/>
    <mergeCell ref="I23:J23"/>
    <mergeCell ref="F25:G25"/>
    <mergeCell ref="E38:F38"/>
    <mergeCell ref="D27:E27"/>
    <mergeCell ref="A19:L19"/>
    <mergeCell ref="A17:L17"/>
    <mergeCell ref="G38:H38"/>
    <mergeCell ref="C37:D37"/>
    <mergeCell ref="B34:C34"/>
    <mergeCell ref="K26:L26"/>
    <mergeCell ref="C30:D30"/>
    <mergeCell ref="G34:H34"/>
    <mergeCell ref="F27:G27"/>
  </mergeCells>
  <phoneticPr fontId="21" type="noConversion"/>
  <hyperlinks>
    <hyperlink ref="F29" location="GENERAL!A1" display="KONOIKE"/>
    <hyperlink ref="L28" location="SITC!A1" display="SERVICE 7"/>
    <hyperlink ref="A28" location="'H-A'!A1" display="SERVICE 1"/>
    <hyperlink ref="B25" location="CNC!A1" display="SERVICE 2"/>
    <hyperlink ref="B33" location="'KMTC 2'!A1" display="SERVICE 15"/>
    <hyperlink ref="A30" location="NAMSUNG!A1" display="SERVICE 15"/>
    <hyperlink ref="K25" location="EVR!A1" display="SERVICE 6A"/>
    <hyperlink ref="C36" location="'KMTC 1'!A1" display="SERVICE 14"/>
    <hyperlink ref="C29" location="'ONE-HAIPHONG'!A1" display="SERVICE 19"/>
    <hyperlink ref="E20" location="OOCL!A1" display="SERVICE 4"/>
    <hyperlink ref="E38" location="'H-A'!A1" display="THURSDAY"/>
    <hyperlink ref="E38:F38" location="'NAMSUNG-HAIPHONG'!A1" display="SERVICE 13"/>
    <hyperlink ref="G38" location="'H-A'!A1" display="THURSDAY"/>
    <hyperlink ref="G38:H38" location="IAL!A1" tooltip="SERVICE 12" display="SERVICE 12"/>
    <hyperlink ref="H26" location="'SINOTRANS-HAIPHONG'!A1" display="SERVICE 20"/>
    <hyperlink ref="I22" location="'ONE JV2'!A1" display="SERVICE 6"/>
    <hyperlink ref="G20" location="'ONE JID'!A1" display="SERVICE 5"/>
    <hyperlink ref="H33" location="WH!A1" display="SERVICE 17"/>
    <hyperlink ref="E32" location="KMTC!A1" display="SERVICE 17"/>
    <hyperlink ref="D26" location="'H-A HAIPHONG'!A1" display="SERVICE 19"/>
    <hyperlink ref="J34" location="MSC!A1" display="SERVICE 10"/>
    <hyperlink ref="E23" location="'WH-DANANG'!A1" display="'WH-DANANG'!A1"/>
    <hyperlink ref="F35" location="SINOKOR!A1" display="SINOKOR!A1"/>
    <hyperlink ref="H29" location="TS1!A1" display="SERVICE 21"/>
    <hyperlink ref="G31" location="MCC!A1" display="SERVICE 25"/>
    <hyperlink ref="F26" location="'APL-HAIPHONG'!A1" display="SERVICE 26"/>
    <hyperlink ref="K31" location="'ONE JSM'!A1" display="SERVICE 9"/>
    <hyperlink ref="C22" location="'SINOTRANS ( ORIMAS)'!A1" display="SERVICE 3"/>
    <hyperlink ref="I36" location="MCC!A1" display="SERVICE 11"/>
  </hyperlinks>
  <pageMargins left="0.25" right="0.2" top="0.25" bottom="0.24" header="0.5" footer="0.5"/>
  <pageSetup scale="95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26"/>
  <sheetViews>
    <sheetView workbookViewId="0">
      <selection activeCell="A23" sqref="A23"/>
    </sheetView>
  </sheetViews>
  <sheetFormatPr defaultRowHeight="12.75"/>
  <cols>
    <col min="1" max="1" width="22" style="815" customWidth="1"/>
    <col min="2" max="2" width="13.7109375" style="17" customWidth="1"/>
    <col min="3" max="3" width="12.140625" style="17" customWidth="1"/>
    <col min="4" max="9" width="16.7109375" style="17" customWidth="1"/>
    <col min="10" max="10" width="21.5703125" style="17" customWidth="1"/>
    <col min="11" max="16384" width="9.140625" style="17"/>
  </cols>
  <sheetData>
    <row r="1" spans="1:21" s="6" customFormat="1" ht="26.25">
      <c r="A1" s="1279" t="s">
        <v>170</v>
      </c>
      <c r="B1" s="1279"/>
      <c r="C1" s="1279"/>
      <c r="D1" s="1279"/>
      <c r="E1" s="1279"/>
      <c r="F1" s="1279"/>
      <c r="G1" s="1279"/>
      <c r="H1" s="1279"/>
      <c r="I1" s="1279"/>
    </row>
    <row r="2" spans="1:21" s="7" customFormat="1" ht="18.75">
      <c r="A2" s="1280" t="s">
        <v>174</v>
      </c>
      <c r="B2" s="1280"/>
      <c r="C2" s="1280"/>
      <c r="D2" s="1280"/>
      <c r="E2" s="1280"/>
      <c r="F2" s="1280"/>
      <c r="G2" s="1280"/>
      <c r="H2" s="1280"/>
      <c r="I2" s="1280"/>
    </row>
    <row r="3" spans="1:21" s="7" customFormat="1" ht="19.5" thickBot="1">
      <c r="A3" s="1281" t="s">
        <v>175</v>
      </c>
      <c r="B3" s="1281"/>
      <c r="C3" s="1281"/>
      <c r="D3" s="1281"/>
      <c r="E3" s="1281"/>
      <c r="F3" s="1281"/>
      <c r="G3" s="1281"/>
      <c r="H3" s="1281"/>
      <c r="I3" s="1281"/>
    </row>
    <row r="4" spans="1:21" s="13" customFormat="1" ht="24" customHeight="1" thickTop="1">
      <c r="A4" s="1278" t="s">
        <v>20</v>
      </c>
      <c r="B4" s="1278"/>
      <c r="C4" s="1278"/>
      <c r="D4" s="1278"/>
      <c r="E4" s="1278"/>
      <c r="F4" s="1278"/>
      <c r="G4" s="1278"/>
      <c r="H4" s="1278"/>
      <c r="I4" s="1278"/>
    </row>
    <row r="5" spans="1:21" s="18" customFormat="1">
      <c r="A5" s="795" t="s">
        <v>91</v>
      </c>
      <c r="B5" s="33"/>
    </row>
    <row r="6" spans="1:21" s="18" customFormat="1" ht="16.5" thickBot="1">
      <c r="A6" s="812"/>
      <c r="B6" s="33"/>
      <c r="F6" s="242"/>
      <c r="G6" s="243"/>
      <c r="H6" s="242" t="s">
        <v>47</v>
      </c>
      <c r="I6" s="243">
        <f ca="1">TODAY()</f>
        <v>45163</v>
      </c>
      <c r="J6" s="6"/>
      <c r="K6" s="6"/>
      <c r="L6" s="6"/>
    </row>
    <row r="7" spans="1:21" s="91" customFormat="1" ht="18.75">
      <c r="A7" s="1362" t="s">
        <v>49</v>
      </c>
      <c r="B7" s="1366" t="s">
        <v>82</v>
      </c>
      <c r="C7" s="1128" t="s">
        <v>439</v>
      </c>
      <c r="D7" s="1364" t="s">
        <v>25</v>
      </c>
      <c r="E7" s="1364"/>
      <c r="F7" s="1364"/>
      <c r="G7" s="1364"/>
      <c r="H7" s="1364"/>
      <c r="I7" s="136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s="91" customFormat="1" ht="33.75" customHeight="1" thickBot="1">
      <c r="A8" s="1370"/>
      <c r="B8" s="1371"/>
      <c r="C8" s="1148" t="s">
        <v>188</v>
      </c>
      <c r="D8" s="1149" t="s">
        <v>661</v>
      </c>
      <c r="E8" s="1149" t="s">
        <v>662</v>
      </c>
      <c r="F8" s="1149" t="s">
        <v>663</v>
      </c>
      <c r="G8" s="1149" t="s">
        <v>381</v>
      </c>
      <c r="H8" s="1149" t="s">
        <v>382</v>
      </c>
      <c r="I8" s="1150" t="s">
        <v>664</v>
      </c>
      <c r="J8" s="7"/>
      <c r="K8" s="7"/>
      <c r="L8" s="7"/>
      <c r="M8" s="13"/>
      <c r="N8" s="13"/>
      <c r="O8" s="167"/>
      <c r="P8" s="13"/>
      <c r="Q8" s="13"/>
      <c r="R8" s="13"/>
      <c r="S8" s="13"/>
      <c r="T8" s="13"/>
      <c r="U8" s="13"/>
    </row>
    <row r="9" spans="1:21" s="186" customFormat="1" ht="17.25" customHeight="1">
      <c r="A9" s="1151" t="s">
        <v>597</v>
      </c>
      <c r="B9" s="1152" t="s">
        <v>657</v>
      </c>
      <c r="C9" s="1153">
        <v>45164</v>
      </c>
      <c r="D9" s="1153">
        <f>C9+9</f>
        <v>45173</v>
      </c>
      <c r="E9" s="1153">
        <f>C9+8</f>
        <v>45172</v>
      </c>
      <c r="F9" s="1153">
        <f>C9+7</f>
        <v>45171</v>
      </c>
      <c r="G9" s="1153">
        <f t="shared" ref="G9:G17" si="0">C9+9</f>
        <v>45173</v>
      </c>
      <c r="H9" s="1153">
        <f t="shared" ref="H9:H17" si="1">C9+10</f>
        <v>45174</v>
      </c>
      <c r="I9" s="1154">
        <f>C9+10</f>
        <v>45174</v>
      </c>
      <c r="J9" s="1057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s="186" customFormat="1" ht="17.25" customHeight="1">
      <c r="A10" s="1142" t="s">
        <v>598</v>
      </c>
      <c r="B10" s="1143" t="s">
        <v>658</v>
      </c>
      <c r="C10" s="1144">
        <f t="shared" ref="C10:C17" si="2">C9+7</f>
        <v>45171</v>
      </c>
      <c r="D10" s="1144">
        <f t="shared" ref="D10:D17" si="3">C10+9</f>
        <v>45180</v>
      </c>
      <c r="E10" s="1144">
        <f t="shared" ref="E10:E17" si="4">C10+8</f>
        <v>45179</v>
      </c>
      <c r="F10" s="1144">
        <f t="shared" ref="F10:F17" si="5">C10+7</f>
        <v>45178</v>
      </c>
      <c r="G10" s="1144">
        <f t="shared" si="0"/>
        <v>45180</v>
      </c>
      <c r="H10" s="1144">
        <f t="shared" si="1"/>
        <v>45181</v>
      </c>
      <c r="I10" s="1140">
        <f t="shared" ref="I10:I17" si="6">C10+10</f>
        <v>45181</v>
      </c>
      <c r="J10" s="1057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86" customFormat="1" ht="17.25" customHeight="1">
      <c r="A11" s="1142" t="s">
        <v>599</v>
      </c>
      <c r="B11" s="1143" t="s">
        <v>659</v>
      </c>
      <c r="C11" s="1144">
        <f>C10+7</f>
        <v>45178</v>
      </c>
      <c r="D11" s="1144">
        <f t="shared" si="3"/>
        <v>45187</v>
      </c>
      <c r="E11" s="1144">
        <f t="shared" si="4"/>
        <v>45186</v>
      </c>
      <c r="F11" s="1144">
        <f t="shared" si="5"/>
        <v>45185</v>
      </c>
      <c r="G11" s="1144">
        <f t="shared" si="0"/>
        <v>45187</v>
      </c>
      <c r="H11" s="1144">
        <f t="shared" si="1"/>
        <v>45188</v>
      </c>
      <c r="I11" s="1140">
        <f t="shared" si="6"/>
        <v>45188</v>
      </c>
      <c r="J11" s="1057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86" customFormat="1" ht="17.25" customHeight="1">
      <c r="A12" s="1142" t="s">
        <v>600</v>
      </c>
      <c r="B12" s="1143" t="s">
        <v>660</v>
      </c>
      <c r="C12" s="1144">
        <f t="shared" si="2"/>
        <v>45185</v>
      </c>
      <c r="D12" s="1144">
        <f t="shared" si="3"/>
        <v>45194</v>
      </c>
      <c r="E12" s="1144">
        <f t="shared" si="4"/>
        <v>45193</v>
      </c>
      <c r="F12" s="1144">
        <f t="shared" si="5"/>
        <v>45192</v>
      </c>
      <c r="G12" s="1144">
        <f t="shared" si="0"/>
        <v>45194</v>
      </c>
      <c r="H12" s="1144">
        <f t="shared" si="1"/>
        <v>45195</v>
      </c>
      <c r="I12" s="1140">
        <f t="shared" si="6"/>
        <v>45195</v>
      </c>
      <c r="J12" s="1057"/>
      <c r="K12" s="13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s="186" customFormat="1" ht="17.25" customHeight="1">
      <c r="A13" s="1142" t="s">
        <v>597</v>
      </c>
      <c r="B13" s="1143" t="s">
        <v>746</v>
      </c>
      <c r="C13" s="1144">
        <f t="shared" si="2"/>
        <v>45192</v>
      </c>
      <c r="D13" s="1144">
        <f t="shared" si="3"/>
        <v>45201</v>
      </c>
      <c r="E13" s="1144">
        <f t="shared" si="4"/>
        <v>45200</v>
      </c>
      <c r="F13" s="1144">
        <f t="shared" si="5"/>
        <v>45199</v>
      </c>
      <c r="G13" s="1144">
        <f t="shared" si="0"/>
        <v>45201</v>
      </c>
      <c r="H13" s="1144">
        <f t="shared" si="1"/>
        <v>45202</v>
      </c>
      <c r="I13" s="1140">
        <f t="shared" si="6"/>
        <v>45202</v>
      </c>
      <c r="J13" s="1057"/>
      <c r="K13" s="13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s="186" customFormat="1" ht="17.25" customHeight="1">
      <c r="A14" s="1142" t="s">
        <v>598</v>
      </c>
      <c r="B14" s="1143" t="s">
        <v>747</v>
      </c>
      <c r="C14" s="1144">
        <f t="shared" si="2"/>
        <v>45199</v>
      </c>
      <c r="D14" s="1144">
        <f t="shared" si="3"/>
        <v>45208</v>
      </c>
      <c r="E14" s="1144">
        <f t="shared" si="4"/>
        <v>45207</v>
      </c>
      <c r="F14" s="1144">
        <f t="shared" si="5"/>
        <v>45206</v>
      </c>
      <c r="G14" s="1144">
        <f t="shared" si="0"/>
        <v>45208</v>
      </c>
      <c r="H14" s="1144">
        <f t="shared" si="1"/>
        <v>45209</v>
      </c>
      <c r="I14" s="1140">
        <f t="shared" si="6"/>
        <v>45209</v>
      </c>
      <c r="J14" s="1057"/>
      <c r="K14" s="13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s="186" customFormat="1" ht="17.25" customHeight="1">
      <c r="A15" s="1142" t="s">
        <v>599</v>
      </c>
      <c r="B15" s="1143" t="s">
        <v>748</v>
      </c>
      <c r="C15" s="1144">
        <f t="shared" si="2"/>
        <v>45206</v>
      </c>
      <c r="D15" s="1144">
        <f t="shared" si="3"/>
        <v>45215</v>
      </c>
      <c r="E15" s="1144">
        <f t="shared" si="4"/>
        <v>45214</v>
      </c>
      <c r="F15" s="1144">
        <f t="shared" si="5"/>
        <v>45213</v>
      </c>
      <c r="G15" s="1144">
        <f t="shared" si="0"/>
        <v>45215</v>
      </c>
      <c r="H15" s="1144">
        <f t="shared" si="1"/>
        <v>45216</v>
      </c>
      <c r="I15" s="1140">
        <f t="shared" si="6"/>
        <v>45216</v>
      </c>
      <c r="J15" s="1057"/>
      <c r="K15" s="13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s="186" customFormat="1" ht="19.5" customHeight="1">
      <c r="A16" s="1142" t="s">
        <v>600</v>
      </c>
      <c r="B16" s="1143" t="s">
        <v>749</v>
      </c>
      <c r="C16" s="1144">
        <f t="shared" si="2"/>
        <v>45213</v>
      </c>
      <c r="D16" s="1144">
        <f t="shared" si="3"/>
        <v>45222</v>
      </c>
      <c r="E16" s="1144">
        <f t="shared" si="4"/>
        <v>45221</v>
      </c>
      <c r="F16" s="1144">
        <f t="shared" si="5"/>
        <v>45220</v>
      </c>
      <c r="G16" s="1144">
        <f t="shared" si="0"/>
        <v>45222</v>
      </c>
      <c r="H16" s="1144">
        <f t="shared" si="1"/>
        <v>45223</v>
      </c>
      <c r="I16" s="1140">
        <f t="shared" si="6"/>
        <v>45223</v>
      </c>
      <c r="J16" s="1057"/>
      <c r="K16" s="13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s="636" customFormat="1" ht="17.25" customHeight="1" thickBot="1">
      <c r="A17" s="1141" t="s">
        <v>597</v>
      </c>
      <c r="B17" s="1145" t="s">
        <v>750</v>
      </c>
      <c r="C17" s="1146">
        <f t="shared" si="2"/>
        <v>45220</v>
      </c>
      <c r="D17" s="1146">
        <f t="shared" si="3"/>
        <v>45229</v>
      </c>
      <c r="E17" s="1146">
        <f t="shared" si="4"/>
        <v>45228</v>
      </c>
      <c r="F17" s="1146">
        <f t="shared" si="5"/>
        <v>45227</v>
      </c>
      <c r="G17" s="1146">
        <f t="shared" si="0"/>
        <v>45229</v>
      </c>
      <c r="H17" s="1146">
        <f t="shared" si="1"/>
        <v>45230</v>
      </c>
      <c r="I17" s="1147">
        <f t="shared" si="6"/>
        <v>45230</v>
      </c>
      <c r="J17" s="7"/>
      <c r="K17" s="13"/>
      <c r="L17" s="635"/>
      <c r="M17" s="635"/>
      <c r="N17" s="635"/>
      <c r="O17" s="635"/>
      <c r="P17" s="635"/>
      <c r="Q17" s="635"/>
      <c r="R17" s="635"/>
      <c r="S17" s="635"/>
      <c r="T17" s="635"/>
      <c r="U17" s="635"/>
    </row>
    <row r="18" spans="1:21" s="92" customFormat="1" ht="18.75">
      <c r="A18" s="813"/>
      <c r="B18" s="165"/>
      <c r="C18" s="166"/>
      <c r="D18" s="166"/>
      <c r="E18" s="166"/>
      <c r="F18" s="166"/>
      <c r="G18" s="166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18.75" customHeight="1">
      <c r="A19" s="816" t="s">
        <v>183</v>
      </c>
      <c r="B19" s="143"/>
      <c r="H19" s="167"/>
      <c r="I19" s="13"/>
      <c r="J19" s="13"/>
      <c r="K19" s="13"/>
      <c r="L19" s="13"/>
      <c r="M19" s="13"/>
      <c r="N19" s="13"/>
      <c r="O19" s="167"/>
      <c r="P19" s="13"/>
      <c r="Q19" s="13"/>
      <c r="R19" s="13"/>
      <c r="S19" s="13"/>
      <c r="T19" s="13"/>
      <c r="U19" s="13"/>
    </row>
    <row r="20" spans="1:21">
      <c r="A20" s="324" t="s">
        <v>310</v>
      </c>
      <c r="B20" s="324"/>
      <c r="H20" s="158"/>
    </row>
    <row r="21" spans="1:21" ht="15">
      <c r="A21" s="817" t="s">
        <v>436</v>
      </c>
      <c r="B21" s="325"/>
      <c r="C21" s="144"/>
      <c r="D21" s="144"/>
      <c r="E21" s="144"/>
      <c r="F21" s="144"/>
      <c r="G21" s="145"/>
    </row>
    <row r="22" spans="1:21" ht="15">
      <c r="A22" s="817" t="s">
        <v>435</v>
      </c>
      <c r="B22" s="144"/>
      <c r="C22" s="146"/>
      <c r="D22" s="144"/>
      <c r="E22" s="144"/>
      <c r="F22" s="144"/>
      <c r="G22" s="146"/>
    </row>
    <row r="23" spans="1:21" ht="15">
      <c r="A23" s="814"/>
      <c r="B23" s="147"/>
      <c r="C23" s="146"/>
      <c r="D23" s="147"/>
      <c r="E23" s="144"/>
      <c r="F23" s="144"/>
      <c r="G23" s="146"/>
    </row>
    <row r="24" spans="1:21" ht="15">
      <c r="A24" s="814"/>
      <c r="B24" s="144"/>
      <c r="C24" s="146"/>
      <c r="D24" s="144"/>
      <c r="E24" s="144"/>
      <c r="F24" s="144"/>
      <c r="G24" s="146"/>
    </row>
    <row r="25" spans="1:21" ht="15">
      <c r="A25" s="814"/>
      <c r="B25" s="147"/>
      <c r="C25" s="146"/>
      <c r="D25" s="147"/>
      <c r="E25" s="147"/>
      <c r="F25" s="147"/>
      <c r="G25" s="146"/>
    </row>
    <row r="26" spans="1:21" ht="15">
      <c r="B26" s="144"/>
      <c r="C26" s="146"/>
      <c r="D26" s="144"/>
    </row>
  </sheetData>
  <mergeCells count="7">
    <mergeCell ref="A7:A8"/>
    <mergeCell ref="D7:I7"/>
    <mergeCell ref="A1:I1"/>
    <mergeCell ref="A2:I2"/>
    <mergeCell ref="A3:I3"/>
    <mergeCell ref="A4:I4"/>
    <mergeCell ref="B7:B8"/>
  </mergeCells>
  <hyperlinks>
    <hyperlink ref="A5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70C0"/>
  </sheetPr>
  <dimension ref="A1:T24"/>
  <sheetViews>
    <sheetView topLeftCell="A4" zoomScaleNormal="100" workbookViewId="0">
      <selection activeCell="C8" sqref="C8"/>
    </sheetView>
  </sheetViews>
  <sheetFormatPr defaultRowHeight="12.75"/>
  <cols>
    <col min="1" max="1" width="40.42578125" customWidth="1"/>
    <col min="2" max="2" width="16.7109375" customWidth="1"/>
    <col min="3" max="8" width="14.5703125" customWidth="1"/>
    <col min="11" max="11" width="22.140625" customWidth="1"/>
    <col min="13" max="13" width="18.42578125" customWidth="1"/>
    <col min="14" max="14" width="14.28515625" customWidth="1"/>
    <col min="15" max="15" width="12.28515625" customWidth="1"/>
    <col min="16" max="16" width="13.28515625" customWidth="1"/>
    <col min="17" max="17" width="14.28515625" customWidth="1"/>
    <col min="18" max="18" width="13.140625" customWidth="1"/>
    <col min="19" max="19" width="16.7109375" customWidth="1"/>
    <col min="20" max="20" width="16.5703125" customWidth="1"/>
  </cols>
  <sheetData>
    <row r="1" spans="1:19" s="6" customFormat="1" ht="26.25">
      <c r="A1" s="1279" t="s">
        <v>170</v>
      </c>
      <c r="B1" s="1279"/>
      <c r="C1" s="1279"/>
      <c r="D1" s="1279"/>
      <c r="E1" s="1279"/>
      <c r="F1" s="1279"/>
      <c r="G1" s="223"/>
      <c r="H1" s="223"/>
    </row>
    <row r="2" spans="1:19" s="7" customFormat="1" ht="18.75">
      <c r="A2" s="1280" t="s">
        <v>174</v>
      </c>
      <c r="B2" s="1280"/>
      <c r="C2" s="1280"/>
      <c r="D2" s="1280"/>
      <c r="E2" s="1280"/>
      <c r="F2" s="1280"/>
      <c r="G2" s="224"/>
      <c r="H2" s="224"/>
    </row>
    <row r="3" spans="1:19" s="7" customFormat="1" ht="19.5" thickBot="1">
      <c r="A3" s="1281" t="s">
        <v>175</v>
      </c>
      <c r="B3" s="1281"/>
      <c r="C3" s="1281"/>
      <c r="D3" s="1281"/>
      <c r="E3" s="1281"/>
      <c r="F3" s="1281"/>
      <c r="G3" s="224"/>
      <c r="H3" s="224"/>
    </row>
    <row r="4" spans="1:19" s="8" customFormat="1" ht="25.5" customHeight="1" thickTop="1">
      <c r="A4" s="1310" t="s">
        <v>20</v>
      </c>
      <c r="B4" s="1310"/>
      <c r="C4" s="1310"/>
      <c r="D4" s="1310"/>
      <c r="E4" s="1310"/>
      <c r="F4" s="1310"/>
      <c r="G4" s="1310"/>
      <c r="H4" s="167"/>
    </row>
    <row r="5" spans="1:19" s="8" customFormat="1" ht="16.5" customHeight="1">
      <c r="A5" s="1"/>
      <c r="B5" s="1"/>
      <c r="C5" s="1"/>
      <c r="D5" s="1"/>
      <c r="E5" s="1"/>
      <c r="F5" s="1"/>
      <c r="G5" s="1"/>
    </row>
    <row r="6" spans="1:19" s="2" customFormat="1" ht="13.5" thickBot="1">
      <c r="A6" s="24" t="s">
        <v>91</v>
      </c>
      <c r="B6" s="24"/>
      <c r="E6" s="242" t="s">
        <v>47</v>
      </c>
      <c r="F6" s="243">
        <f ca="1">TODAY()</f>
        <v>45163</v>
      </c>
      <c r="G6" s="243"/>
    </row>
    <row r="7" spans="1:19" s="101" customFormat="1" ht="25.5" customHeight="1">
      <c r="A7" s="347" t="s">
        <v>264</v>
      </c>
      <c r="B7" s="468" t="s">
        <v>21</v>
      </c>
      <c r="C7" s="1372" t="s">
        <v>25</v>
      </c>
      <c r="D7" s="1373"/>
      <c r="E7" s="1373"/>
      <c r="F7" s="1374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s="101" customFormat="1" ht="33" customHeight="1" thickBot="1">
      <c r="A8" s="469" t="s">
        <v>82</v>
      </c>
      <c r="B8" s="470" t="s">
        <v>279</v>
      </c>
      <c r="C8" s="471" t="s">
        <v>7</v>
      </c>
      <c r="D8" s="471" t="s">
        <v>26</v>
      </c>
      <c r="E8" s="471" t="s">
        <v>22</v>
      </c>
      <c r="F8" s="472" t="s">
        <v>35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9" s="185" customFormat="1" ht="22.5" customHeight="1">
      <c r="A9" s="465" t="s">
        <v>359</v>
      </c>
      <c r="B9" s="213">
        <v>44414</v>
      </c>
      <c r="C9" s="213">
        <f>B9+9</f>
        <v>44423</v>
      </c>
      <c r="D9" s="213">
        <f>B9+10</f>
        <v>44424</v>
      </c>
      <c r="E9" s="213">
        <f>B9+12</f>
        <v>44426</v>
      </c>
      <c r="F9" s="466">
        <f>B9+13</f>
        <v>44427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9" s="185" customFormat="1" ht="22.5" customHeight="1" thickBot="1">
      <c r="A10" s="348"/>
      <c r="B10" s="214"/>
      <c r="C10" s="214"/>
      <c r="D10" s="214"/>
      <c r="E10" s="214"/>
      <c r="F10" s="349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9" s="185" customFormat="1" ht="22.5" customHeight="1">
      <c r="A11" s="465" t="s">
        <v>360</v>
      </c>
      <c r="B11" s="213">
        <f>B9+7</f>
        <v>44421</v>
      </c>
      <c r="C11" s="213">
        <f>B11+9</f>
        <v>44430</v>
      </c>
      <c r="D11" s="213">
        <f>B11+10</f>
        <v>44431</v>
      </c>
      <c r="E11" s="213">
        <f>B11+12</f>
        <v>44433</v>
      </c>
      <c r="F11" s="466">
        <f>B11+13</f>
        <v>44434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9" s="185" customFormat="1" ht="22.5" customHeight="1" thickBot="1">
      <c r="A12" s="348" t="s">
        <v>361</v>
      </c>
      <c r="B12" s="214"/>
      <c r="C12" s="214"/>
      <c r="D12" s="214"/>
      <c r="E12" s="214"/>
      <c r="F12" s="34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9" s="185" customFormat="1" ht="22.5" customHeight="1">
      <c r="A13" s="465" t="s">
        <v>345</v>
      </c>
      <c r="B13" s="213">
        <f>B11+7</f>
        <v>44428</v>
      </c>
      <c r="C13" s="213">
        <f>B13+9</f>
        <v>44437</v>
      </c>
      <c r="D13" s="213">
        <f>B13+10</f>
        <v>44438</v>
      </c>
      <c r="E13" s="213">
        <f>B13+12</f>
        <v>44440</v>
      </c>
      <c r="F13" s="466">
        <f>B13+13</f>
        <v>44441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9" s="185" customFormat="1" ht="22.5" customHeight="1" thickBot="1">
      <c r="A14" s="348" t="s">
        <v>362</v>
      </c>
      <c r="B14" s="214"/>
      <c r="C14" s="214"/>
      <c r="D14" s="214"/>
      <c r="E14" s="214"/>
      <c r="F14" s="349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9" s="185" customFormat="1" ht="22.5" customHeight="1">
      <c r="A15" s="465" t="s">
        <v>363</v>
      </c>
      <c r="B15" s="213">
        <f>B13+7</f>
        <v>44435</v>
      </c>
      <c r="C15" s="213">
        <f>B15+9</f>
        <v>44444</v>
      </c>
      <c r="D15" s="213">
        <f>B15+10</f>
        <v>44445</v>
      </c>
      <c r="E15" s="213">
        <f>B15+12</f>
        <v>44447</v>
      </c>
      <c r="F15" s="466">
        <f>B15+13</f>
        <v>44448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9" s="185" customFormat="1" ht="22.5" customHeight="1" thickBot="1">
      <c r="A16" s="348" t="s">
        <v>364</v>
      </c>
      <c r="B16" s="214"/>
      <c r="C16" s="214"/>
      <c r="D16" s="214"/>
      <c r="E16" s="214"/>
      <c r="F16" s="349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20" s="185" customFormat="1" ht="22.5" customHeight="1">
      <c r="A17" s="462" t="s">
        <v>359</v>
      </c>
      <c r="B17" s="463">
        <f>B15+7</f>
        <v>44442</v>
      </c>
      <c r="C17" s="463">
        <f>B17+9</f>
        <v>44451</v>
      </c>
      <c r="D17" s="463">
        <f>B17+10</f>
        <v>44452</v>
      </c>
      <c r="E17" s="463">
        <f>B17+12</f>
        <v>44454</v>
      </c>
      <c r="F17" s="464">
        <f>B17+13</f>
        <v>44455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20" s="185" customFormat="1" ht="22.5" customHeight="1" thickBot="1">
      <c r="A18" s="348"/>
      <c r="B18" s="214"/>
      <c r="C18" s="214"/>
      <c r="D18" s="214"/>
      <c r="E18" s="214"/>
      <c r="F18" s="349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20" ht="28.5" customHeight="1">
      <c r="A19" s="143" t="s">
        <v>183</v>
      </c>
      <c r="C19" s="142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0.5" customHeight="1">
      <c r="A20" s="143"/>
      <c r="C20" s="142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3.5" thickBot="1">
      <c r="A21" s="460" t="s">
        <v>277</v>
      </c>
      <c r="B21" s="461"/>
    </row>
    <row r="22" spans="1:20" ht="40.5" customHeight="1" thickTop="1" thickBot="1">
      <c r="A22" s="459" t="s">
        <v>324</v>
      </c>
      <c r="B22" s="458" t="s">
        <v>325</v>
      </c>
    </row>
    <row r="23" spans="1:20" ht="14.25" thickTop="1" thickBot="1">
      <c r="A23" s="458" t="s">
        <v>278</v>
      </c>
      <c r="B23" s="458" t="s">
        <v>326</v>
      </c>
    </row>
    <row r="24" spans="1:20" ht="13.5" thickTop="1"/>
  </sheetData>
  <mergeCells count="5">
    <mergeCell ref="A4:G4"/>
    <mergeCell ref="C7:F7"/>
    <mergeCell ref="A1:F1"/>
    <mergeCell ref="A2:F2"/>
    <mergeCell ref="A3:F3"/>
  </mergeCells>
  <phoneticPr fontId="21" type="noConversion"/>
  <hyperlinks>
    <hyperlink ref="A6" location="INDEX!A1" display="BACK TO INDEX"/>
  </hyperlinks>
  <pageMargins left="0.25" right="0.25" top="0.5" bottom="0" header="0.5" footer="0.5"/>
  <pageSetup scale="68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58"/>
  <sheetViews>
    <sheetView workbookViewId="0">
      <selection activeCell="A59" sqref="A59"/>
    </sheetView>
  </sheetViews>
  <sheetFormatPr defaultRowHeight="12.75"/>
  <cols>
    <col min="1" max="1" width="31.85546875" customWidth="1"/>
    <col min="2" max="2" width="23.28515625" customWidth="1"/>
    <col min="3" max="3" width="13.28515625" customWidth="1"/>
    <col min="4" max="4" width="16.140625" customWidth="1"/>
    <col min="5" max="5" width="27.140625" customWidth="1"/>
    <col min="6" max="6" width="24.28515625" customWidth="1"/>
    <col min="7" max="7" width="16.42578125" customWidth="1"/>
    <col min="8" max="9" width="15.28515625" customWidth="1"/>
  </cols>
  <sheetData>
    <row r="1" spans="1:21" s="6" customFormat="1" ht="26.25">
      <c r="A1" s="1279" t="s">
        <v>170</v>
      </c>
      <c r="B1" s="1279"/>
      <c r="C1" s="1279"/>
      <c r="D1" s="1279"/>
      <c r="E1" s="1279"/>
      <c r="F1" s="1279"/>
      <c r="G1" s="1279"/>
    </row>
    <row r="2" spans="1:21" s="7" customFormat="1" ht="18.75">
      <c r="A2" s="1280" t="s">
        <v>174</v>
      </c>
      <c r="B2" s="1280"/>
      <c r="C2" s="1280"/>
      <c r="D2" s="1280"/>
      <c r="E2" s="1280"/>
      <c r="F2" s="1280"/>
      <c r="G2" s="1280"/>
    </row>
    <row r="3" spans="1:21" s="7" customFormat="1" ht="19.5" thickBot="1">
      <c r="A3" s="1281" t="s">
        <v>175</v>
      </c>
      <c r="B3" s="1281"/>
      <c r="C3" s="1281"/>
      <c r="D3" s="1281"/>
      <c r="E3" s="1281"/>
      <c r="F3" s="1281"/>
      <c r="G3" s="1281"/>
    </row>
    <row r="4" spans="1:21" s="8" customFormat="1" ht="25.5" customHeight="1" thickTop="1">
      <c r="A4" s="1310" t="s">
        <v>20</v>
      </c>
      <c r="B4" s="1310"/>
      <c r="C4" s="1310"/>
      <c r="D4" s="1310"/>
      <c r="E4" s="1310"/>
      <c r="F4" s="1310"/>
      <c r="G4" s="1310"/>
    </row>
    <row r="5" spans="1:21" s="2" customFormat="1" ht="15" customHeight="1">
      <c r="A5" s="795" t="s">
        <v>91</v>
      </c>
      <c r="G5" s="26"/>
    </row>
    <row r="6" spans="1:21" s="2" customFormat="1" ht="14.25" customHeight="1">
      <c r="B6" s="27"/>
      <c r="C6" s="10"/>
      <c r="D6" s="10"/>
      <c r="E6" s="242" t="s">
        <v>47</v>
      </c>
      <c r="F6" s="243">
        <f ca="1">TODAY()</f>
        <v>45163</v>
      </c>
      <c r="G6" s="243"/>
    </row>
    <row r="7" spans="1:21" s="2" customFormat="1" ht="16.5" customHeight="1">
      <c r="A7" s="580" t="s">
        <v>418</v>
      </c>
      <c r="B7" s="10"/>
      <c r="C7" s="10"/>
      <c r="D7" s="10"/>
      <c r="E7" s="10"/>
      <c r="F7" s="242"/>
      <c r="G7" s="8"/>
      <c r="H7" s="8"/>
      <c r="I7" s="8"/>
    </row>
    <row r="8" spans="1:21" s="881" customFormat="1" ht="13.5" thickBot="1"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</row>
    <row r="9" spans="1:21" s="123" customFormat="1">
      <c r="A9" s="1377" t="s">
        <v>49</v>
      </c>
      <c r="B9" s="1379" t="s">
        <v>82</v>
      </c>
      <c r="C9" s="894" t="s">
        <v>29</v>
      </c>
      <c r="D9" s="1381" t="s">
        <v>25</v>
      </c>
      <c r="E9" s="1382"/>
      <c r="F9" s="1383"/>
    </row>
    <row r="10" spans="1:21" s="123" customFormat="1" ht="13.5" customHeight="1" thickBot="1">
      <c r="A10" s="1378"/>
      <c r="B10" s="1380"/>
      <c r="C10" s="821" t="s">
        <v>3</v>
      </c>
      <c r="D10" s="896" t="s">
        <v>612</v>
      </c>
      <c r="E10" s="896" t="s">
        <v>610</v>
      </c>
      <c r="F10" s="897" t="s">
        <v>611</v>
      </c>
    </row>
    <row r="11" spans="1:21" s="123" customFormat="1">
      <c r="A11" s="898" t="s">
        <v>476</v>
      </c>
      <c r="B11" s="621" t="s">
        <v>635</v>
      </c>
      <c r="C11" s="895">
        <v>45164.958333333336</v>
      </c>
      <c r="D11" s="884">
        <v>45170.958333333336</v>
      </c>
      <c r="E11" s="883">
        <v>45173.958333333336</v>
      </c>
      <c r="F11" s="899">
        <v>45174.958333333336</v>
      </c>
    </row>
    <row r="12" spans="1:21" s="123" customFormat="1">
      <c r="A12" s="898" t="s">
        <v>713</v>
      </c>
      <c r="B12" s="621" t="s">
        <v>714</v>
      </c>
      <c r="C12" s="895">
        <v>45171.958333333336</v>
      </c>
      <c r="D12" s="883">
        <v>45177.958333333336</v>
      </c>
      <c r="E12" s="883">
        <v>45180.958333333336</v>
      </c>
      <c r="F12" s="899">
        <v>45181.958333333336</v>
      </c>
    </row>
    <row r="13" spans="1:21" s="123" customFormat="1">
      <c r="A13" s="898" t="s">
        <v>634</v>
      </c>
      <c r="B13" s="621" t="s">
        <v>715</v>
      </c>
      <c r="C13" s="895">
        <v>45178.958333333336</v>
      </c>
      <c r="D13" s="883">
        <v>45184.958333333336</v>
      </c>
      <c r="E13" s="883">
        <v>45187.958333333336</v>
      </c>
      <c r="F13" s="899">
        <v>45188.958333333336</v>
      </c>
    </row>
    <row r="14" spans="1:21" s="123" customFormat="1">
      <c r="A14" s="898" t="s">
        <v>476</v>
      </c>
      <c r="B14" s="621" t="s">
        <v>716</v>
      </c>
      <c r="C14" s="895">
        <v>45185.958333333336</v>
      </c>
      <c r="D14" s="884">
        <v>45191.958333333336</v>
      </c>
      <c r="E14" s="883">
        <v>45194.958333333336</v>
      </c>
      <c r="F14" s="899">
        <v>45195.958333333336</v>
      </c>
    </row>
    <row r="15" spans="1:21" s="123" customFormat="1">
      <c r="A15" s="898" t="s">
        <v>713</v>
      </c>
      <c r="B15" s="621" t="s">
        <v>890</v>
      </c>
      <c r="C15" s="895">
        <v>45192.958333333336</v>
      </c>
      <c r="D15" s="883">
        <v>45198.958333333336</v>
      </c>
      <c r="E15" s="883">
        <v>45201.958333333336</v>
      </c>
      <c r="F15" s="899">
        <v>45202.958333333336</v>
      </c>
    </row>
    <row r="16" spans="1:21" s="123" customFormat="1">
      <c r="A16" s="898" t="s">
        <v>634</v>
      </c>
      <c r="B16" s="621" t="s">
        <v>891</v>
      </c>
      <c r="C16" s="895">
        <v>45199.958333333336</v>
      </c>
      <c r="D16" s="883">
        <v>45205.958333333336</v>
      </c>
      <c r="E16" s="883">
        <v>45208.958333333336</v>
      </c>
      <c r="F16" s="899">
        <v>45209.958333333336</v>
      </c>
    </row>
    <row r="17" spans="1:8" s="123" customFormat="1">
      <c r="A17" s="898" t="s">
        <v>476</v>
      </c>
      <c r="B17" s="621" t="s">
        <v>892</v>
      </c>
      <c r="C17" s="895">
        <v>45206.958333333336</v>
      </c>
      <c r="D17" s="883">
        <v>45212.958333333336</v>
      </c>
      <c r="E17" s="883">
        <v>45215.958333333336</v>
      </c>
      <c r="F17" s="899">
        <v>45216.958333333336</v>
      </c>
    </row>
    <row r="18" spans="1:8" s="123" customFormat="1">
      <c r="A18" s="898" t="s">
        <v>713</v>
      </c>
      <c r="B18" s="621" t="s">
        <v>812</v>
      </c>
      <c r="C18" s="895">
        <v>45213.958333333336</v>
      </c>
      <c r="D18" s="883">
        <v>45219.958333333336</v>
      </c>
      <c r="E18" s="883">
        <v>45222.958333333336</v>
      </c>
      <c r="F18" s="899">
        <v>45223.958333333336</v>
      </c>
    </row>
    <row r="19" spans="1:8" s="123" customFormat="1" ht="13.5" thickBot="1">
      <c r="A19" s="474"/>
      <c r="B19" s="885"/>
      <c r="C19" s="219"/>
      <c r="D19" s="886"/>
      <c r="E19" s="219"/>
      <c r="F19" s="220"/>
    </row>
    <row r="20" spans="1:8" s="123" customFormat="1"/>
    <row r="21" spans="1:8" s="123" customFormat="1" ht="13.5" thickBot="1"/>
    <row r="22" spans="1:8" s="123" customFormat="1">
      <c r="A22" s="1384" t="s">
        <v>49</v>
      </c>
      <c r="B22" s="902" t="s">
        <v>33</v>
      </c>
      <c r="C22" s="903" t="s">
        <v>3</v>
      </c>
      <c r="D22" s="1375" t="s">
        <v>369</v>
      </c>
      <c r="E22" s="1389" t="s">
        <v>370</v>
      </c>
      <c r="F22" s="1375" t="s">
        <v>371</v>
      </c>
      <c r="G22" s="1375" t="s">
        <v>372</v>
      </c>
      <c r="H22" s="1386" t="s">
        <v>373</v>
      </c>
    </row>
    <row r="23" spans="1:8" s="123" customFormat="1" ht="13.5" thickBot="1">
      <c r="A23" s="1385"/>
      <c r="B23" s="901" t="s">
        <v>374</v>
      </c>
      <c r="C23" s="901" t="s">
        <v>29</v>
      </c>
      <c r="D23" s="1376"/>
      <c r="E23" s="1376"/>
      <c r="F23" s="1376"/>
      <c r="G23" s="1376"/>
      <c r="H23" s="1388"/>
    </row>
    <row r="24" spans="1:8" s="123" customFormat="1">
      <c r="A24" s="473" t="s">
        <v>634</v>
      </c>
      <c r="B24" s="564" t="s">
        <v>591</v>
      </c>
      <c r="C24" s="900">
        <v>45158.958333333336</v>
      </c>
      <c r="D24" s="884">
        <v>45163.958333333336</v>
      </c>
      <c r="E24" s="887" t="s">
        <v>717</v>
      </c>
      <c r="F24" s="888">
        <f>D24+7</f>
        <v>45170.958333333336</v>
      </c>
      <c r="G24" s="884">
        <f t="shared" ref="G24:G32" si="0">F24+3</f>
        <v>45173.958333333336</v>
      </c>
      <c r="H24" s="889">
        <f t="shared" ref="H24:H32" si="1">F24+3</f>
        <v>45173.958333333336</v>
      </c>
    </row>
    <row r="25" spans="1:8" s="123" customFormat="1">
      <c r="A25" s="473" t="s">
        <v>476</v>
      </c>
      <c r="B25" s="564" t="s">
        <v>635</v>
      </c>
      <c r="C25" s="900">
        <v>45164.958333333336</v>
      </c>
      <c r="D25" s="884">
        <v>45170.958333333336</v>
      </c>
      <c r="E25" s="890" t="s">
        <v>718</v>
      </c>
      <c r="F25" s="888">
        <f>D25+7</f>
        <v>45177.958333333336</v>
      </c>
      <c r="G25" s="884">
        <f t="shared" si="0"/>
        <v>45180.958333333336</v>
      </c>
      <c r="H25" s="889">
        <f t="shared" si="1"/>
        <v>45180.958333333336</v>
      </c>
    </row>
    <row r="26" spans="1:8" s="123" customFormat="1">
      <c r="A26" s="473" t="s">
        <v>713</v>
      </c>
      <c r="B26" s="564" t="s">
        <v>714</v>
      </c>
      <c r="C26" s="900">
        <v>45171.958333333336</v>
      </c>
      <c r="D26" s="884">
        <v>45177.958333333336</v>
      </c>
      <c r="E26" s="890" t="s">
        <v>719</v>
      </c>
      <c r="F26" s="888">
        <f>D26+7</f>
        <v>45184.958333333336</v>
      </c>
      <c r="G26" s="884">
        <f t="shared" si="0"/>
        <v>45187.958333333336</v>
      </c>
      <c r="H26" s="889">
        <f t="shared" si="1"/>
        <v>45187.958333333336</v>
      </c>
    </row>
    <row r="27" spans="1:8" s="123" customFormat="1">
      <c r="A27" s="473" t="s">
        <v>634</v>
      </c>
      <c r="B27" s="564" t="s">
        <v>715</v>
      </c>
      <c r="C27" s="900">
        <v>45178.958333333336</v>
      </c>
      <c r="D27" s="884">
        <v>45184.958333333336</v>
      </c>
      <c r="E27" s="887" t="s">
        <v>720</v>
      </c>
      <c r="F27" s="888">
        <f t="shared" ref="F27:F32" si="2">D27+6</f>
        <v>45190.958333333336</v>
      </c>
      <c r="G27" s="884">
        <f t="shared" si="0"/>
        <v>45193.958333333336</v>
      </c>
      <c r="H27" s="889">
        <f t="shared" si="1"/>
        <v>45193.958333333336</v>
      </c>
    </row>
    <row r="28" spans="1:8" s="123" customFormat="1">
      <c r="A28" s="473" t="s">
        <v>476</v>
      </c>
      <c r="B28" s="564" t="s">
        <v>716</v>
      </c>
      <c r="C28" s="900">
        <v>45185.958333333336</v>
      </c>
      <c r="D28" s="884">
        <v>45191.958333333336</v>
      </c>
      <c r="E28" s="890" t="s">
        <v>721</v>
      </c>
      <c r="F28" s="888">
        <f t="shared" si="2"/>
        <v>45197.958333333336</v>
      </c>
      <c r="G28" s="884">
        <f t="shared" si="0"/>
        <v>45200.958333333336</v>
      </c>
      <c r="H28" s="889">
        <f t="shared" si="1"/>
        <v>45200.958333333336</v>
      </c>
    </row>
    <row r="29" spans="1:8" s="123" customFormat="1">
      <c r="A29" s="473" t="s">
        <v>713</v>
      </c>
      <c r="B29" s="564" t="s">
        <v>890</v>
      </c>
      <c r="C29" s="900">
        <v>45192.958333333336</v>
      </c>
      <c r="D29" s="884">
        <v>45198.958333333336</v>
      </c>
      <c r="E29" s="890" t="s">
        <v>893</v>
      </c>
      <c r="F29" s="888">
        <f t="shared" si="2"/>
        <v>45204.958333333336</v>
      </c>
      <c r="G29" s="884">
        <f t="shared" si="0"/>
        <v>45207.958333333336</v>
      </c>
      <c r="H29" s="889">
        <f t="shared" si="1"/>
        <v>45207.958333333336</v>
      </c>
    </row>
    <row r="30" spans="1:8" s="123" customFormat="1">
      <c r="A30" s="473" t="s">
        <v>634</v>
      </c>
      <c r="B30" s="564" t="s">
        <v>891</v>
      </c>
      <c r="C30" s="900">
        <v>45199.958333333336</v>
      </c>
      <c r="D30" s="884">
        <v>45205.958333333336</v>
      </c>
      <c r="E30" s="890" t="s">
        <v>894</v>
      </c>
      <c r="F30" s="888">
        <f t="shared" si="2"/>
        <v>45211.958333333336</v>
      </c>
      <c r="G30" s="884">
        <f t="shared" si="0"/>
        <v>45214.958333333336</v>
      </c>
      <c r="H30" s="889">
        <f t="shared" si="1"/>
        <v>45214.958333333336</v>
      </c>
    </row>
    <row r="31" spans="1:8" s="123" customFormat="1">
      <c r="A31" s="473" t="s">
        <v>476</v>
      </c>
      <c r="B31" s="564" t="s">
        <v>892</v>
      </c>
      <c r="C31" s="900">
        <v>45206.958333333336</v>
      </c>
      <c r="D31" s="884">
        <v>45212.958333333336</v>
      </c>
      <c r="E31" s="890" t="s">
        <v>895</v>
      </c>
      <c r="F31" s="888">
        <f t="shared" si="2"/>
        <v>45218.958333333336</v>
      </c>
      <c r="G31" s="884">
        <f t="shared" si="0"/>
        <v>45221.958333333336</v>
      </c>
      <c r="H31" s="889">
        <f t="shared" si="1"/>
        <v>45221.958333333336</v>
      </c>
    </row>
    <row r="32" spans="1:8" s="123" customFormat="1">
      <c r="A32" s="473" t="s">
        <v>713</v>
      </c>
      <c r="B32" s="564" t="s">
        <v>812</v>
      </c>
      <c r="C32" s="900">
        <v>45213.958333333336</v>
      </c>
      <c r="D32" s="884">
        <v>45219.958333333336</v>
      </c>
      <c r="E32" s="890" t="s">
        <v>896</v>
      </c>
      <c r="F32" s="888">
        <f t="shared" si="2"/>
        <v>45225.958333333336</v>
      </c>
      <c r="G32" s="884">
        <f t="shared" si="0"/>
        <v>45228.958333333336</v>
      </c>
      <c r="H32" s="889">
        <f t="shared" si="1"/>
        <v>45228.958333333336</v>
      </c>
    </row>
    <row r="33" spans="1:21" s="123" customFormat="1" ht="13.5" thickBot="1">
      <c r="A33" s="474"/>
      <c r="B33" s="590"/>
      <c r="C33" s="219"/>
      <c r="D33" s="891"/>
      <c r="E33" s="892"/>
      <c r="F33" s="591"/>
      <c r="G33" s="886"/>
      <c r="H33" s="893"/>
    </row>
    <row r="34" spans="1:21" s="123" customFormat="1" ht="13.5" thickBot="1"/>
    <row r="35" spans="1:21" s="123" customFormat="1">
      <c r="A35" s="1384" t="s">
        <v>49</v>
      </c>
      <c r="B35" s="1197" t="s">
        <v>33</v>
      </c>
      <c r="C35" s="1196" t="s">
        <v>3</v>
      </c>
      <c r="D35" s="1375" t="s">
        <v>369</v>
      </c>
      <c r="E35" s="1389" t="s">
        <v>370</v>
      </c>
      <c r="F35" s="1375" t="s">
        <v>371</v>
      </c>
      <c r="G35" s="1386" t="s">
        <v>897</v>
      </c>
    </row>
    <row r="36" spans="1:21" s="123" customFormat="1">
      <c r="A36" s="1390"/>
      <c r="B36" s="1211" t="s">
        <v>374</v>
      </c>
      <c r="C36" s="1211" t="s">
        <v>29</v>
      </c>
      <c r="D36" s="1391"/>
      <c r="E36" s="1391"/>
      <c r="F36" s="1391"/>
      <c r="G36" s="1387"/>
    </row>
    <row r="37" spans="1:21" s="123" customFormat="1">
      <c r="A37" s="898" t="s">
        <v>634</v>
      </c>
      <c r="B37" s="1212" t="s">
        <v>591</v>
      </c>
      <c r="C37" s="1119">
        <v>45158.958333333336</v>
      </c>
      <c r="D37" s="1119">
        <f t="shared" ref="D37:D44" si="3">C37+6</f>
        <v>45164.958333333336</v>
      </c>
      <c r="E37" s="1213" t="s">
        <v>707</v>
      </c>
      <c r="F37" s="1214">
        <v>45170.958333333336</v>
      </c>
      <c r="G37" s="889">
        <f t="shared" ref="G37:G44" si="4">F37+2</f>
        <v>45172.958333333336</v>
      </c>
    </row>
    <row r="38" spans="1:21" s="123" customFormat="1">
      <c r="A38" s="898" t="s">
        <v>476</v>
      </c>
      <c r="B38" s="1212" t="s">
        <v>635</v>
      </c>
      <c r="C38" s="1119">
        <v>45164.958333333336</v>
      </c>
      <c r="D38" s="1119">
        <f t="shared" si="3"/>
        <v>45170.958333333336</v>
      </c>
      <c r="E38" s="1215" t="s">
        <v>708</v>
      </c>
      <c r="F38" s="1214">
        <v>45177.958333333336</v>
      </c>
      <c r="G38" s="889">
        <f t="shared" si="4"/>
        <v>45179.958333333336</v>
      </c>
    </row>
    <row r="39" spans="1:21" s="123" customFormat="1">
      <c r="A39" s="898" t="s">
        <v>713</v>
      </c>
      <c r="B39" s="1212" t="s">
        <v>714</v>
      </c>
      <c r="C39" s="1119">
        <v>45171.958333333336</v>
      </c>
      <c r="D39" s="1119">
        <f t="shared" si="3"/>
        <v>45177.958333333336</v>
      </c>
      <c r="E39" s="1215" t="s">
        <v>709</v>
      </c>
      <c r="F39" s="1214">
        <v>45184.958333333336</v>
      </c>
      <c r="G39" s="889">
        <f t="shared" si="4"/>
        <v>45186.958333333336</v>
      </c>
    </row>
    <row r="40" spans="1:21" s="123" customFormat="1">
      <c r="A40" s="898" t="s">
        <v>634</v>
      </c>
      <c r="B40" s="1212" t="s">
        <v>715</v>
      </c>
      <c r="C40" s="1119">
        <v>45178.958333333336</v>
      </c>
      <c r="D40" s="1119">
        <f t="shared" si="3"/>
        <v>45184.958333333336</v>
      </c>
      <c r="E40" s="1213" t="s">
        <v>710</v>
      </c>
      <c r="F40" s="1214">
        <v>45191.958333333336</v>
      </c>
      <c r="G40" s="889">
        <f t="shared" si="4"/>
        <v>45193.958333333336</v>
      </c>
    </row>
    <row r="41" spans="1:21" s="123" customFormat="1">
      <c r="A41" s="898" t="s">
        <v>476</v>
      </c>
      <c r="B41" s="1212" t="s">
        <v>716</v>
      </c>
      <c r="C41" s="1119">
        <v>45185.958333333336</v>
      </c>
      <c r="D41" s="1119">
        <f t="shared" si="3"/>
        <v>45191.958333333336</v>
      </c>
      <c r="E41" s="1215" t="s">
        <v>711</v>
      </c>
      <c r="F41" s="1214">
        <v>45198.958333333336</v>
      </c>
      <c r="G41" s="889">
        <f t="shared" si="4"/>
        <v>45200.958333333336</v>
      </c>
    </row>
    <row r="42" spans="1:21" s="123" customFormat="1">
      <c r="A42" s="898" t="s">
        <v>713</v>
      </c>
      <c r="B42" s="1212" t="s">
        <v>890</v>
      </c>
      <c r="C42" s="1119">
        <v>45192.958333333336</v>
      </c>
      <c r="D42" s="1119">
        <f t="shared" si="3"/>
        <v>45198.958333333336</v>
      </c>
      <c r="E42" s="1215" t="s">
        <v>898</v>
      </c>
      <c r="F42" s="1214">
        <f>D42+7</f>
        <v>45205.958333333336</v>
      </c>
      <c r="G42" s="889">
        <f t="shared" si="4"/>
        <v>45207.958333333336</v>
      </c>
    </row>
    <row r="43" spans="1:21" s="123" customFormat="1">
      <c r="A43" s="898" t="s">
        <v>634</v>
      </c>
      <c r="B43" s="1212" t="s">
        <v>891</v>
      </c>
      <c r="C43" s="1119">
        <v>45199.958333333336</v>
      </c>
      <c r="D43" s="1119">
        <f t="shared" si="3"/>
        <v>45205.958333333336</v>
      </c>
      <c r="E43" s="1215" t="s">
        <v>886</v>
      </c>
      <c r="F43" s="1214">
        <f>D43+7</f>
        <v>45212.958333333336</v>
      </c>
      <c r="G43" s="889">
        <f t="shared" si="4"/>
        <v>45214.958333333336</v>
      </c>
    </row>
    <row r="44" spans="1:21" s="123" customFormat="1">
      <c r="A44" s="898" t="s">
        <v>476</v>
      </c>
      <c r="B44" s="1212" t="s">
        <v>892</v>
      </c>
      <c r="C44" s="1119">
        <v>45206.958333333336</v>
      </c>
      <c r="D44" s="1119">
        <f t="shared" si="3"/>
        <v>45212.958333333336</v>
      </c>
      <c r="E44" s="1215" t="s">
        <v>899</v>
      </c>
      <c r="F44" s="1214">
        <f>D44+7</f>
        <v>45219.958333333336</v>
      </c>
      <c r="G44" s="889">
        <f t="shared" si="4"/>
        <v>45221.958333333336</v>
      </c>
    </row>
    <row r="45" spans="1:21" s="123" customFormat="1">
      <c r="A45" s="473" t="s">
        <v>713</v>
      </c>
      <c r="B45" s="1216" t="s">
        <v>812</v>
      </c>
      <c r="C45" s="1119">
        <v>45213.958333333336</v>
      </c>
      <c r="D45" s="1119">
        <f t="shared" ref="D45" si="5">C45+6</f>
        <v>45219.958333333336</v>
      </c>
      <c r="E45" s="1213" t="s">
        <v>888</v>
      </c>
      <c r="F45" s="1214">
        <f>D45+7</f>
        <v>45226.958333333336</v>
      </c>
      <c r="G45" s="889">
        <f t="shared" ref="G45" si="6">F45+2</f>
        <v>45228.958333333336</v>
      </c>
    </row>
    <row r="46" spans="1:21" s="123" customFormat="1" ht="13.5" thickBot="1">
      <c r="A46" s="474"/>
      <c r="B46" s="590"/>
      <c r="C46" s="219"/>
      <c r="D46" s="891"/>
      <c r="E46" s="892"/>
      <c r="F46" s="591"/>
      <c r="G46" s="1217"/>
    </row>
    <row r="48" spans="1:21">
      <c r="A48" s="143" t="s">
        <v>183</v>
      </c>
      <c r="B48" s="143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1:21">
      <c r="A49" s="475" t="s">
        <v>335</v>
      </c>
      <c r="B49" s="143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>
      <c r="A50" s="143" t="s">
        <v>336</v>
      </c>
      <c r="B50" s="143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1:21">
      <c r="A51" s="143" t="s">
        <v>337</v>
      </c>
      <c r="B51" s="143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>
      <c r="A52" s="143" t="s">
        <v>338</v>
      </c>
      <c r="B52" s="143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>
      <c r="A53" s="143" t="s">
        <v>339</v>
      </c>
      <c r="B53" s="143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s="482" customFormat="1" ht="18" customHeight="1">
      <c r="A54" s="143" t="s">
        <v>375</v>
      </c>
      <c r="B54" s="483"/>
      <c r="C54" s="484"/>
      <c r="D54" s="484"/>
      <c r="E54" s="484"/>
      <c r="F54" s="484"/>
      <c r="G54" s="484"/>
      <c r="H54" s="484"/>
      <c r="I54" s="484"/>
    </row>
    <row r="55" spans="1:21" s="482" customFormat="1" ht="18" customHeight="1">
      <c r="A55" s="143" t="s">
        <v>376</v>
      </c>
      <c r="B55" s="483"/>
      <c r="C55" s="484"/>
      <c r="D55" s="484"/>
      <c r="E55" s="484"/>
      <c r="F55" s="484"/>
      <c r="G55" s="484"/>
      <c r="H55" s="484"/>
      <c r="I55" s="484"/>
    </row>
    <row r="56" spans="1:21" s="482" customFormat="1" ht="18" customHeight="1">
      <c r="A56" s="143" t="s">
        <v>419</v>
      </c>
      <c r="B56" s="483"/>
      <c r="C56" s="484"/>
      <c r="D56" s="484"/>
      <c r="E56" s="484"/>
      <c r="F56" s="484"/>
      <c r="G56" s="484"/>
      <c r="H56" s="484"/>
      <c r="I56" s="484"/>
    </row>
    <row r="57" spans="1:21" ht="15.75">
      <c r="A57" s="476" t="s">
        <v>184</v>
      </c>
      <c r="B57" s="32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>
      <c r="A58" s="326" t="s">
        <v>340</v>
      </c>
      <c r="B58" s="326"/>
      <c r="C58" s="154"/>
    </row>
  </sheetData>
  <mergeCells count="18">
    <mergeCell ref="G35:G36"/>
    <mergeCell ref="H22:H23"/>
    <mergeCell ref="D22:D23"/>
    <mergeCell ref="E22:E23"/>
    <mergeCell ref="A35:A36"/>
    <mergeCell ref="D35:D36"/>
    <mergeCell ref="E35:E36"/>
    <mergeCell ref="F35:F36"/>
    <mergeCell ref="A1:G1"/>
    <mergeCell ref="A2:G2"/>
    <mergeCell ref="A3:G3"/>
    <mergeCell ref="A4:G4"/>
    <mergeCell ref="F22:F23"/>
    <mergeCell ref="G22:G23"/>
    <mergeCell ref="A9:A10"/>
    <mergeCell ref="B9:B10"/>
    <mergeCell ref="D9:F9"/>
    <mergeCell ref="A22:A23"/>
  </mergeCells>
  <hyperlinks>
    <hyperlink ref="A5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70C0"/>
  </sheetPr>
  <dimension ref="A1:AS90"/>
  <sheetViews>
    <sheetView zoomScaleNormal="100" workbookViewId="0">
      <pane ySplit="8" topLeftCell="A9" activePane="bottomLeft" state="frozen"/>
      <selection activeCell="A18" sqref="A18"/>
      <selection pane="bottomLeft" activeCell="B9" sqref="B9"/>
    </sheetView>
  </sheetViews>
  <sheetFormatPr defaultColWidth="6.42578125" defaultRowHeight="15.75" customHeight="1"/>
  <cols>
    <col min="1" max="1" width="8.5703125" style="22" customWidth="1"/>
    <col min="2" max="2" width="19.85546875" style="22" customWidth="1"/>
    <col min="3" max="3" width="5.140625" style="45" customWidth="1"/>
    <col min="4" max="4" width="8.42578125" style="22" customWidth="1"/>
    <col min="5" max="10" width="6.42578125" style="22"/>
    <col min="11" max="11" width="5.85546875" style="22" customWidth="1"/>
    <col min="12" max="12" width="5.5703125" style="22" customWidth="1"/>
    <col min="13" max="13" width="6.42578125" style="22"/>
    <col min="14" max="14" width="8.28515625" style="170" customWidth="1"/>
    <col min="15" max="15" width="10.7109375" style="170" customWidth="1"/>
    <col min="16" max="18" width="6.42578125" style="22"/>
    <col min="19" max="19" width="10.5703125" style="22" customWidth="1"/>
    <col min="20" max="20" width="10.7109375" style="22" customWidth="1"/>
    <col min="21" max="21" width="11.85546875" style="22" customWidth="1"/>
    <col min="22" max="22" width="8.140625" style="22" customWidth="1"/>
    <col min="23" max="23" width="10" style="22" customWidth="1"/>
    <col min="24" max="24" width="11.140625" style="22" customWidth="1"/>
    <col min="25" max="25" width="10.7109375" style="22" customWidth="1"/>
    <col min="26" max="26" width="9.7109375" style="22" customWidth="1"/>
    <col min="27" max="27" width="11" style="22" customWidth="1"/>
    <col min="28" max="28" width="6.42578125" style="22"/>
    <col min="29" max="29" width="10.28515625" style="22" customWidth="1"/>
    <col min="30" max="30" width="10.5703125" style="22" hidden="1" customWidth="1"/>
    <col min="31" max="31" width="10.140625" style="22" hidden="1" customWidth="1"/>
    <col min="32" max="32" width="11.28515625" style="22" hidden="1" customWidth="1"/>
    <col min="33" max="16384" width="6.42578125" style="22"/>
  </cols>
  <sheetData>
    <row r="1" spans="1:45" s="6" customFormat="1" ht="26.25">
      <c r="A1" s="1279" t="s">
        <v>170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  <c r="L1" s="1279"/>
      <c r="M1" s="1279"/>
      <c r="N1" s="1279"/>
      <c r="O1" s="1279"/>
      <c r="P1" s="1279"/>
      <c r="Q1" s="1279"/>
      <c r="R1" s="1279"/>
      <c r="S1" s="1279"/>
      <c r="T1" s="1279"/>
      <c r="U1" s="1279"/>
      <c r="V1" s="1279"/>
      <c r="W1" s="1279"/>
      <c r="X1" s="1279"/>
      <c r="Y1" s="1279"/>
      <c r="Z1" s="1279"/>
      <c r="AA1" s="1279"/>
      <c r="AB1" s="1279"/>
      <c r="AC1" s="1279"/>
    </row>
    <row r="2" spans="1:45" s="7" customFormat="1" ht="18.75">
      <c r="A2" s="1280" t="s">
        <v>174</v>
      </c>
      <c r="B2" s="1280"/>
      <c r="C2" s="1280"/>
      <c r="D2" s="1280"/>
      <c r="E2" s="1280"/>
      <c r="F2" s="1280"/>
      <c r="G2" s="1280"/>
      <c r="H2" s="1280"/>
      <c r="I2" s="1280"/>
      <c r="J2" s="1280"/>
      <c r="K2" s="1280"/>
      <c r="L2" s="1280"/>
      <c r="M2" s="1280"/>
      <c r="N2" s="1280"/>
      <c r="O2" s="1280"/>
      <c r="P2" s="1280"/>
      <c r="Q2" s="1280"/>
      <c r="R2" s="1280"/>
      <c r="S2" s="1280"/>
      <c r="T2" s="1280"/>
      <c r="U2" s="1280"/>
      <c r="V2" s="1280"/>
      <c r="W2" s="1280"/>
      <c r="X2" s="1280"/>
      <c r="Y2" s="1280"/>
      <c r="Z2" s="1280"/>
      <c r="AA2" s="1280"/>
      <c r="AB2" s="1280"/>
      <c r="AC2" s="1280"/>
    </row>
    <row r="3" spans="1:45" s="7" customFormat="1" ht="19.5" thickBot="1">
      <c r="A3" s="1281" t="s">
        <v>175</v>
      </c>
      <c r="B3" s="1281"/>
      <c r="C3" s="1281"/>
      <c r="D3" s="1281"/>
      <c r="E3" s="1281"/>
      <c r="F3" s="1281"/>
      <c r="G3" s="1281"/>
      <c r="H3" s="1281"/>
      <c r="I3" s="1281"/>
      <c r="J3" s="1281"/>
      <c r="K3" s="1281"/>
      <c r="L3" s="1281"/>
      <c r="M3" s="1281"/>
      <c r="N3" s="1281"/>
      <c r="O3" s="1281"/>
      <c r="P3" s="1281"/>
      <c r="Q3" s="1281"/>
      <c r="R3" s="1281"/>
      <c r="S3" s="1281"/>
      <c r="T3" s="1281"/>
      <c r="U3" s="1281"/>
      <c r="V3" s="1281"/>
      <c r="W3" s="1281"/>
      <c r="X3" s="1281"/>
      <c r="Y3" s="1281"/>
      <c r="Z3" s="1281"/>
      <c r="AA3" s="1281"/>
      <c r="AB3" s="1281"/>
      <c r="AC3" s="1281"/>
    </row>
    <row r="4" spans="1:45" s="36" customFormat="1" ht="21.75" customHeight="1" thickTop="1">
      <c r="A4" s="1310" t="s">
        <v>20</v>
      </c>
      <c r="B4" s="1310"/>
      <c r="C4" s="1310"/>
      <c r="D4" s="1310"/>
      <c r="E4" s="1310"/>
      <c r="F4" s="1310"/>
      <c r="G4" s="1310"/>
      <c r="H4" s="1310"/>
      <c r="I4" s="1310"/>
      <c r="J4" s="1310"/>
      <c r="K4" s="1310"/>
      <c r="L4" s="1310"/>
      <c r="M4" s="1310"/>
      <c r="N4" s="1310"/>
      <c r="O4" s="1310"/>
      <c r="P4" s="1310"/>
      <c r="Q4" s="1310"/>
      <c r="R4" s="1310"/>
      <c r="S4" s="1310"/>
      <c r="T4" s="1310"/>
      <c r="U4" s="1310"/>
      <c r="V4" s="1310"/>
      <c r="W4" s="1310"/>
      <c r="X4" s="1310"/>
      <c r="Y4" s="1310"/>
      <c r="Z4" s="1310"/>
      <c r="AA4" s="1310"/>
      <c r="AB4" s="1310"/>
      <c r="AC4" s="1310"/>
    </row>
    <row r="5" spans="1:45" s="37" customFormat="1" ht="15.75" customHeight="1">
      <c r="A5" s="795" t="s">
        <v>91</v>
      </c>
      <c r="E5" s="40"/>
      <c r="F5" s="40"/>
      <c r="G5" s="40"/>
      <c r="H5" s="38"/>
      <c r="I5" s="38"/>
      <c r="J5" s="38"/>
      <c r="K5" s="38"/>
      <c r="L5" s="38"/>
      <c r="N5" s="40"/>
      <c r="O5" s="40"/>
      <c r="P5" s="40"/>
      <c r="Q5" s="38"/>
      <c r="R5" s="41"/>
      <c r="S5" s="41"/>
      <c r="T5" s="38"/>
      <c r="U5" s="38"/>
      <c r="X5" s="212"/>
      <c r="Y5" s="212"/>
      <c r="Z5" s="212"/>
    </row>
    <row r="6" spans="1:45" ht="15.75" customHeight="1" thickBot="1">
      <c r="N6" s="22"/>
      <c r="O6" s="22"/>
      <c r="V6" s="19" t="s">
        <v>47</v>
      </c>
      <c r="W6" s="211">
        <f ca="1">TODAY()</f>
        <v>45163</v>
      </c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1:45" s="102" customFormat="1" ht="24" thickTop="1">
      <c r="A7" s="618" t="s">
        <v>150</v>
      </c>
      <c r="B7" s="1394" t="s">
        <v>27</v>
      </c>
      <c r="C7" s="1395"/>
      <c r="D7" s="1395"/>
      <c r="E7" s="1398" t="s">
        <v>28</v>
      </c>
      <c r="F7" s="1399"/>
      <c r="G7" s="1399"/>
      <c r="H7" s="1399"/>
      <c r="I7" s="1399"/>
      <c r="J7" s="1399"/>
      <c r="K7" s="1400"/>
      <c r="L7" s="1401"/>
      <c r="M7" s="302" t="s">
        <v>29</v>
      </c>
      <c r="N7" s="314"/>
      <c r="O7" s="314"/>
      <c r="P7" s="314"/>
      <c r="Q7" s="1399" t="s">
        <v>30</v>
      </c>
      <c r="R7" s="1399"/>
      <c r="S7" s="1399"/>
      <c r="T7" s="1399"/>
      <c r="U7" s="315"/>
      <c r="V7" s="316"/>
      <c r="W7" s="1402" t="s">
        <v>31</v>
      </c>
      <c r="X7" s="1399"/>
      <c r="Y7" s="1399"/>
      <c r="Z7" s="1399"/>
      <c r="AA7" s="1399"/>
      <c r="AB7" s="1399"/>
      <c r="AC7" s="1403"/>
      <c r="AD7" s="201"/>
      <c r="AE7" s="128"/>
      <c r="AF7" s="128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</row>
    <row r="8" spans="1:45" s="102" customFormat="1" ht="26.25" thickBot="1">
      <c r="A8" s="619" t="s">
        <v>151</v>
      </c>
      <c r="B8" s="1396"/>
      <c r="C8" s="1397"/>
      <c r="D8" s="1397"/>
      <c r="E8" s="1404" t="s">
        <v>32</v>
      </c>
      <c r="F8" s="1392"/>
      <c r="G8" s="1392" t="s">
        <v>164</v>
      </c>
      <c r="H8" s="1392"/>
      <c r="I8" s="1405" t="s">
        <v>594</v>
      </c>
      <c r="J8" s="1406"/>
      <c r="K8" s="1392" t="s">
        <v>138</v>
      </c>
      <c r="L8" s="1393"/>
      <c r="M8" s="303" t="s">
        <v>3</v>
      </c>
      <c r="N8" s="304" t="s">
        <v>24</v>
      </c>
      <c r="O8" s="304" t="s">
        <v>78</v>
      </c>
      <c r="P8" s="304" t="s">
        <v>5</v>
      </c>
      <c r="Q8" s="305" t="s">
        <v>4</v>
      </c>
      <c r="R8" s="304" t="s">
        <v>8</v>
      </c>
      <c r="S8" s="304" t="s">
        <v>81</v>
      </c>
      <c r="T8" s="304" t="s">
        <v>592</v>
      </c>
      <c r="U8" s="304" t="s">
        <v>167</v>
      </c>
      <c r="V8" s="304" t="s">
        <v>48</v>
      </c>
      <c r="W8" s="304" t="s">
        <v>7</v>
      </c>
      <c r="X8" s="305" t="s">
        <v>26</v>
      </c>
      <c r="Y8" s="304" t="s">
        <v>22</v>
      </c>
      <c r="Z8" s="304" t="s">
        <v>23</v>
      </c>
      <c r="AA8" s="304" t="s">
        <v>35</v>
      </c>
      <c r="AB8" s="304" t="s">
        <v>101</v>
      </c>
      <c r="AC8" s="317" t="s">
        <v>142</v>
      </c>
      <c r="AD8" s="202" t="s">
        <v>79</v>
      </c>
      <c r="AE8" s="193" t="s">
        <v>157</v>
      </c>
      <c r="AF8" s="194" t="s">
        <v>89</v>
      </c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1:45" s="129" customFormat="1" ht="15.75" customHeight="1" thickBot="1">
      <c r="A9" s="286" t="s">
        <v>149</v>
      </c>
      <c r="B9" s="625" t="s">
        <v>506</v>
      </c>
      <c r="C9" s="747" t="s">
        <v>139</v>
      </c>
      <c r="D9" s="736">
        <v>201</v>
      </c>
      <c r="E9" s="737">
        <v>45163</v>
      </c>
      <c r="F9" s="738">
        <v>0.16666666666666666</v>
      </c>
      <c r="G9" s="627">
        <v>45162</v>
      </c>
      <c r="H9" s="628">
        <v>0.33333333333333331</v>
      </c>
      <c r="I9" s="803"/>
      <c r="J9" s="628"/>
      <c r="K9" s="629"/>
      <c r="L9" s="630"/>
      <c r="M9" s="737">
        <v>45164</v>
      </c>
      <c r="N9" s="287">
        <v>45172</v>
      </c>
      <c r="O9" s="288"/>
      <c r="P9" s="288">
        <v>45174</v>
      </c>
      <c r="Q9" s="289">
        <v>45174</v>
      </c>
      <c r="R9" s="290">
        <v>45182</v>
      </c>
      <c r="S9" s="290"/>
      <c r="T9" s="290">
        <v>45176</v>
      </c>
      <c r="U9" s="290">
        <v>45176</v>
      </c>
      <c r="V9" s="290">
        <v>45176</v>
      </c>
      <c r="W9" s="290">
        <v>45173</v>
      </c>
      <c r="X9" s="290">
        <v>45174</v>
      </c>
      <c r="Y9" s="290">
        <v>45176</v>
      </c>
      <c r="Z9" s="740"/>
      <c r="AA9" s="290">
        <v>45176</v>
      </c>
      <c r="AB9" s="741"/>
      <c r="AC9" s="748"/>
      <c r="AD9" s="439"/>
      <c r="AE9" s="440"/>
      <c r="AF9" s="440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</row>
    <row r="10" spans="1:45" s="129" customFormat="1" ht="15.75" customHeight="1">
      <c r="A10" s="250" t="s">
        <v>147</v>
      </c>
      <c r="B10" s="251" t="s">
        <v>642</v>
      </c>
      <c r="C10" s="252" t="s">
        <v>139</v>
      </c>
      <c r="D10" s="294">
        <v>2</v>
      </c>
      <c r="E10" s="719">
        <v>45165</v>
      </c>
      <c r="F10" s="720">
        <v>0.375</v>
      </c>
      <c r="G10" s="255">
        <v>45164</v>
      </c>
      <c r="H10" s="721">
        <v>0.54166666666666663</v>
      </c>
      <c r="I10" s="802"/>
      <c r="J10" s="448"/>
      <c r="K10" s="720"/>
      <c r="L10" s="722"/>
      <c r="M10" s="719">
        <v>45166</v>
      </c>
      <c r="N10" s="724"/>
      <c r="O10" s="725"/>
      <c r="P10" s="263">
        <v>45180</v>
      </c>
      <c r="Q10" s="726"/>
      <c r="R10" s="725"/>
      <c r="S10" s="725"/>
      <c r="T10" s="263"/>
      <c r="U10" s="263"/>
      <c r="V10" s="263"/>
      <c r="W10" s="727">
        <v>45176</v>
      </c>
      <c r="X10" s="727">
        <v>45177</v>
      </c>
      <c r="Y10" s="263">
        <v>45178</v>
      </c>
      <c r="Z10" s="728">
        <v>45183</v>
      </c>
      <c r="AA10" s="263">
        <v>45180</v>
      </c>
      <c r="AB10" s="729">
        <v>45180</v>
      </c>
      <c r="AC10" s="744"/>
      <c r="AD10" s="615"/>
      <c r="AE10" s="616"/>
      <c r="AF10" s="617"/>
      <c r="AG10" s="328"/>
      <c r="AH10" s="328"/>
      <c r="AI10" s="328"/>
      <c r="AJ10" s="328"/>
      <c r="AK10" s="328"/>
      <c r="AL10" s="328"/>
      <c r="AM10" s="328"/>
      <c r="AN10" s="328"/>
      <c r="AO10" s="328"/>
      <c r="AP10" s="328"/>
      <c r="AQ10" s="328"/>
      <c r="AR10" s="328"/>
      <c r="AS10" s="328"/>
    </row>
    <row r="11" spans="1:45" s="102" customFormat="1" ht="15.75" customHeight="1">
      <c r="A11" s="582" t="s">
        <v>148</v>
      </c>
      <c r="B11" s="178" t="s">
        <v>527</v>
      </c>
      <c r="C11" s="179" t="s">
        <v>139</v>
      </c>
      <c r="D11" s="180">
        <v>4</v>
      </c>
      <c r="E11" s="653">
        <v>45167</v>
      </c>
      <c r="F11" s="654">
        <v>0.41666666666666669</v>
      </c>
      <c r="G11" s="655">
        <v>45166</v>
      </c>
      <c r="H11" s="656">
        <v>0.58333333333333337</v>
      </c>
      <c r="I11" s="802"/>
      <c r="J11" s="448"/>
      <c r="K11" s="446"/>
      <c r="L11" s="449"/>
      <c r="M11" s="653">
        <v>45168</v>
      </c>
      <c r="N11" s="657">
        <v>45180</v>
      </c>
      <c r="O11" s="658"/>
      <c r="P11" s="659">
        <v>45182</v>
      </c>
      <c r="Q11" s="660">
        <v>45181</v>
      </c>
      <c r="R11" s="658">
        <v>45183</v>
      </c>
      <c r="S11" s="658"/>
      <c r="T11" s="659">
        <v>45184</v>
      </c>
      <c r="U11" s="659"/>
      <c r="V11" s="659"/>
      <c r="W11" s="661">
        <v>45181</v>
      </c>
      <c r="X11" s="661">
        <v>45182</v>
      </c>
      <c r="Y11" s="659">
        <v>45184</v>
      </c>
      <c r="Z11" s="662"/>
      <c r="AA11" s="659">
        <v>45186</v>
      </c>
      <c r="AB11" s="663"/>
      <c r="AC11" s="745"/>
      <c r="AD11" s="664"/>
      <c r="AE11" s="665"/>
      <c r="AF11" s="666"/>
      <c r="AG11" s="667"/>
      <c r="AH11" s="667"/>
      <c r="AI11" s="667"/>
      <c r="AJ11" s="667"/>
      <c r="AK11" s="667"/>
      <c r="AL11" s="667"/>
      <c r="AM11" s="667"/>
      <c r="AN11" s="667"/>
      <c r="AO11" s="667"/>
      <c r="AP11" s="667"/>
      <c r="AQ11" s="667"/>
      <c r="AR11" s="667"/>
      <c r="AS11" s="667"/>
    </row>
    <row r="12" spans="1:45" s="1056" customFormat="1" ht="15.75" customHeight="1">
      <c r="A12" s="1034" t="s">
        <v>219</v>
      </c>
      <c r="B12" s="1035" t="s">
        <v>457</v>
      </c>
      <c r="C12" s="1036" t="s">
        <v>139</v>
      </c>
      <c r="D12" s="1037">
        <v>222</v>
      </c>
      <c r="E12" s="1038">
        <v>45163</v>
      </c>
      <c r="F12" s="1039">
        <v>0.99930555555555556</v>
      </c>
      <c r="G12" s="1040">
        <v>45163</v>
      </c>
      <c r="H12" s="1041">
        <v>0.99930555555555556</v>
      </c>
      <c r="I12" s="808">
        <v>45163</v>
      </c>
      <c r="J12" s="1041">
        <v>0.99930555555555556</v>
      </c>
      <c r="K12" s="1042">
        <v>45164</v>
      </c>
      <c r="L12" s="1043">
        <v>0.99930555555555556</v>
      </c>
      <c r="M12" s="1038">
        <v>45165</v>
      </c>
      <c r="N12" s="1044"/>
      <c r="O12" s="1045"/>
      <c r="P12" s="1046">
        <v>45174</v>
      </c>
      <c r="Q12" s="1047">
        <v>45173</v>
      </c>
      <c r="R12" s="1045"/>
      <c r="S12" s="1045"/>
      <c r="T12" s="1046"/>
      <c r="U12" s="1046"/>
      <c r="V12" s="1046"/>
      <c r="W12" s="1048">
        <v>45178</v>
      </c>
      <c r="X12" s="1048">
        <v>45177</v>
      </c>
      <c r="Y12" s="1046">
        <v>45176</v>
      </c>
      <c r="Z12" s="1049"/>
      <c r="AA12" s="1046">
        <v>45184</v>
      </c>
      <c r="AB12" s="1050">
        <v>45181</v>
      </c>
      <c r="AC12" s="1051"/>
      <c r="AD12" s="1052"/>
      <c r="AE12" s="1053"/>
      <c r="AF12" s="1054"/>
      <c r="AG12" s="1055"/>
      <c r="AH12" s="1055"/>
      <c r="AI12" s="1055"/>
      <c r="AJ12" s="1055"/>
      <c r="AK12" s="1055"/>
      <c r="AL12" s="1055"/>
      <c r="AM12" s="1055"/>
      <c r="AN12" s="1055"/>
      <c r="AO12" s="1055"/>
      <c r="AP12" s="1055"/>
      <c r="AQ12" s="1055"/>
      <c r="AR12" s="1055"/>
      <c r="AS12" s="1055"/>
    </row>
    <row r="13" spans="1:45" s="129" customFormat="1" ht="15.75" customHeight="1">
      <c r="A13" s="266" t="s">
        <v>286</v>
      </c>
      <c r="B13" s="295" t="s">
        <v>593</v>
      </c>
      <c r="C13" s="296" t="s">
        <v>139</v>
      </c>
      <c r="D13" s="297">
        <v>52</v>
      </c>
      <c r="E13" s="445">
        <v>45164</v>
      </c>
      <c r="F13" s="446">
        <v>0.375</v>
      </c>
      <c r="G13" s="447">
        <v>45163</v>
      </c>
      <c r="H13" s="448">
        <v>0.54166666666666663</v>
      </c>
      <c r="I13" s="802"/>
      <c r="J13" s="448"/>
      <c r="K13" s="446"/>
      <c r="L13" s="449"/>
      <c r="M13" s="445">
        <v>45165</v>
      </c>
      <c r="N13" s="603"/>
      <c r="O13" s="604">
        <v>45176</v>
      </c>
      <c r="P13" s="605"/>
      <c r="Q13" s="606"/>
      <c r="R13" s="604"/>
      <c r="S13" s="604">
        <v>45178</v>
      </c>
      <c r="T13" s="605"/>
      <c r="U13" s="605"/>
      <c r="V13" s="605"/>
      <c r="W13" s="607">
        <v>45173</v>
      </c>
      <c r="X13" s="607">
        <v>45173</v>
      </c>
      <c r="Y13" s="605"/>
      <c r="Z13" s="608"/>
      <c r="AA13" s="605"/>
      <c r="AB13" s="609">
        <v>45174</v>
      </c>
      <c r="AC13" s="746"/>
      <c r="AD13" s="615"/>
      <c r="AE13" s="616"/>
      <c r="AF13" s="617"/>
      <c r="AG13" s="328"/>
      <c r="AH13" s="328"/>
      <c r="AI13" s="328"/>
      <c r="AJ13" s="328"/>
      <c r="AK13" s="328"/>
      <c r="AL13" s="328"/>
      <c r="AM13" s="328"/>
      <c r="AN13" s="328"/>
      <c r="AO13" s="328"/>
      <c r="AP13" s="328"/>
      <c r="AQ13" s="328"/>
      <c r="AR13" s="328"/>
      <c r="AS13" s="328"/>
    </row>
    <row r="14" spans="1:45" s="129" customFormat="1" ht="15.75" customHeight="1">
      <c r="A14" s="266" t="s">
        <v>521</v>
      </c>
      <c r="B14" s="295" t="s">
        <v>498</v>
      </c>
      <c r="C14" s="296" t="s">
        <v>139</v>
      </c>
      <c r="D14" s="297">
        <v>279</v>
      </c>
      <c r="E14" s="445">
        <v>45164</v>
      </c>
      <c r="F14" s="446">
        <v>0.4993055555555555</v>
      </c>
      <c r="G14" s="447">
        <v>45163</v>
      </c>
      <c r="H14" s="448">
        <v>0.66666666666666663</v>
      </c>
      <c r="I14" s="802"/>
      <c r="J14" s="448"/>
      <c r="K14" s="446"/>
      <c r="L14" s="449"/>
      <c r="M14" s="445">
        <v>45165</v>
      </c>
      <c r="N14" s="603"/>
      <c r="O14" s="604">
        <v>45176</v>
      </c>
      <c r="P14" s="605"/>
      <c r="Q14" s="606"/>
      <c r="R14" s="604"/>
      <c r="S14" s="604">
        <v>45178</v>
      </c>
      <c r="T14" s="605"/>
      <c r="U14" s="605"/>
      <c r="V14" s="605"/>
      <c r="W14" s="607"/>
      <c r="X14" s="607"/>
      <c r="Y14" s="605"/>
      <c r="Z14" s="608"/>
      <c r="AA14" s="605"/>
      <c r="AB14" s="609"/>
      <c r="AC14" s="746">
        <v>45177</v>
      </c>
      <c r="AD14" s="615"/>
      <c r="AE14" s="616"/>
      <c r="AF14" s="617"/>
      <c r="AG14" s="328"/>
      <c r="AH14" s="328"/>
      <c r="AI14" s="328"/>
      <c r="AJ14" s="328"/>
      <c r="AK14" s="328"/>
      <c r="AL14" s="328"/>
      <c r="AM14" s="328"/>
      <c r="AN14" s="328"/>
      <c r="AO14" s="328"/>
      <c r="AP14" s="328"/>
      <c r="AQ14" s="328"/>
      <c r="AR14" s="328"/>
      <c r="AS14" s="328"/>
    </row>
    <row r="15" spans="1:45" s="129" customFormat="1" ht="15.75" customHeight="1" thickBot="1">
      <c r="A15" s="286" t="s">
        <v>149</v>
      </c>
      <c r="B15" s="625" t="s">
        <v>383</v>
      </c>
      <c r="C15" s="747" t="s">
        <v>139</v>
      </c>
      <c r="D15" s="736">
        <v>30</v>
      </c>
      <c r="E15" s="737">
        <v>45170</v>
      </c>
      <c r="F15" s="738">
        <v>0.16666666666666666</v>
      </c>
      <c r="G15" s="627">
        <v>45169</v>
      </c>
      <c r="H15" s="628">
        <v>0.33333333333333331</v>
      </c>
      <c r="I15" s="803"/>
      <c r="J15" s="628"/>
      <c r="K15" s="629"/>
      <c r="L15" s="630"/>
      <c r="M15" s="737">
        <v>45171</v>
      </c>
      <c r="N15" s="287">
        <v>45179</v>
      </c>
      <c r="O15" s="288"/>
      <c r="P15" s="288">
        <v>45181</v>
      </c>
      <c r="Q15" s="289">
        <v>45181</v>
      </c>
      <c r="R15" s="290">
        <v>45189</v>
      </c>
      <c r="S15" s="290"/>
      <c r="T15" s="290">
        <v>45183</v>
      </c>
      <c r="U15" s="290">
        <v>45183</v>
      </c>
      <c r="V15" s="290">
        <v>45183</v>
      </c>
      <c r="W15" s="290">
        <v>45180</v>
      </c>
      <c r="X15" s="290">
        <v>45181</v>
      </c>
      <c r="Y15" s="290">
        <v>45183</v>
      </c>
      <c r="Z15" s="740"/>
      <c r="AA15" s="290">
        <v>45183</v>
      </c>
      <c r="AB15" s="741"/>
      <c r="AC15" s="748"/>
      <c r="AD15" s="439"/>
      <c r="AE15" s="440"/>
      <c r="AF15" s="440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</row>
    <row r="16" spans="1:45" s="130" customFormat="1" ht="15.75" customHeight="1">
      <c r="A16" s="749" t="s">
        <v>147</v>
      </c>
      <c r="B16" s="750" t="s">
        <v>751</v>
      </c>
      <c r="C16" s="751" t="s">
        <v>139</v>
      </c>
      <c r="D16" s="752">
        <v>5</v>
      </c>
      <c r="E16" s="719">
        <v>45172</v>
      </c>
      <c r="F16" s="720">
        <v>0.375</v>
      </c>
      <c r="G16" s="255">
        <v>45171</v>
      </c>
      <c r="H16" s="721">
        <v>0.54166666666666663</v>
      </c>
      <c r="I16" s="446"/>
      <c r="J16" s="721"/>
      <c r="K16" s="720"/>
      <c r="L16" s="722"/>
      <c r="M16" s="723">
        <v>45173</v>
      </c>
      <c r="N16" s="724"/>
      <c r="O16" s="725"/>
      <c r="P16" s="263">
        <v>45187</v>
      </c>
      <c r="Q16" s="726"/>
      <c r="R16" s="725"/>
      <c r="S16" s="725"/>
      <c r="T16" s="263"/>
      <c r="U16" s="263"/>
      <c r="V16" s="263"/>
      <c r="W16" s="727">
        <v>45183</v>
      </c>
      <c r="X16" s="727">
        <v>45184</v>
      </c>
      <c r="Y16" s="263">
        <v>45185</v>
      </c>
      <c r="Z16" s="728">
        <v>45190</v>
      </c>
      <c r="AA16" s="263">
        <v>45187</v>
      </c>
      <c r="AB16" s="729">
        <v>45187</v>
      </c>
      <c r="AC16" s="744"/>
      <c r="AD16" s="450"/>
      <c r="AE16" s="451"/>
      <c r="AF16" s="452"/>
      <c r="AG16" s="328"/>
      <c r="AH16" s="328"/>
      <c r="AI16" s="328"/>
      <c r="AJ16" s="328"/>
      <c r="AK16" s="328"/>
      <c r="AL16" s="328"/>
      <c r="AM16" s="328"/>
      <c r="AN16" s="328"/>
      <c r="AO16" s="328"/>
      <c r="AP16" s="328"/>
      <c r="AQ16" s="328"/>
      <c r="AR16" s="328"/>
      <c r="AS16" s="328"/>
    </row>
    <row r="17" spans="1:45" s="130" customFormat="1" ht="15.75" customHeight="1">
      <c r="A17" s="753" t="s">
        <v>148</v>
      </c>
      <c r="B17" s="291" t="s">
        <v>515</v>
      </c>
      <c r="C17" s="292" t="s">
        <v>139</v>
      </c>
      <c r="D17" s="299">
        <v>302</v>
      </c>
      <c r="E17" s="432">
        <v>45174</v>
      </c>
      <c r="F17" s="610">
        <v>0.41666666666666669</v>
      </c>
      <c r="G17" s="271">
        <v>45173</v>
      </c>
      <c r="H17" s="283">
        <v>0.58333333333333337</v>
      </c>
      <c r="I17" s="610"/>
      <c r="J17" s="283"/>
      <c r="K17" s="610"/>
      <c r="L17" s="611"/>
      <c r="M17" s="293">
        <v>45175</v>
      </c>
      <c r="N17" s="612">
        <v>45187</v>
      </c>
      <c r="O17" s="278"/>
      <c r="P17" s="278">
        <v>45189</v>
      </c>
      <c r="Q17" s="437">
        <v>45188</v>
      </c>
      <c r="R17" s="278">
        <v>45190</v>
      </c>
      <c r="S17" s="278"/>
      <c r="T17" s="278">
        <v>45191</v>
      </c>
      <c r="U17" s="278"/>
      <c r="V17" s="278"/>
      <c r="W17" s="278">
        <v>45188</v>
      </c>
      <c r="X17" s="278">
        <v>45189</v>
      </c>
      <c r="Y17" s="278">
        <v>45191</v>
      </c>
      <c r="Z17" s="437"/>
      <c r="AA17" s="278">
        <v>45193</v>
      </c>
      <c r="AB17" s="279"/>
      <c r="AC17" s="754"/>
      <c r="AD17" s="434"/>
      <c r="AE17" s="440"/>
      <c r="AF17" s="440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</row>
    <row r="18" spans="1:45" s="673" customFormat="1" ht="15.75" customHeight="1">
      <c r="A18" s="755" t="s">
        <v>219</v>
      </c>
      <c r="B18" s="668" t="s">
        <v>256</v>
      </c>
      <c r="C18" s="669" t="s">
        <v>139</v>
      </c>
      <c r="D18" s="173">
        <v>688</v>
      </c>
      <c r="E18" s="631">
        <v>45170</v>
      </c>
      <c r="F18" s="670">
        <v>0.99930555555555556</v>
      </c>
      <c r="G18" s="174">
        <v>45170</v>
      </c>
      <c r="H18" s="175">
        <v>0.99930555555555556</v>
      </c>
      <c r="I18" s="808">
        <v>45170</v>
      </c>
      <c r="J18" s="175">
        <v>0.99930555555555556</v>
      </c>
      <c r="K18" s="1028">
        <v>45171</v>
      </c>
      <c r="L18" s="611">
        <v>0.99930555555555556</v>
      </c>
      <c r="M18" s="632">
        <v>45172</v>
      </c>
      <c r="N18" s="671"/>
      <c r="O18" s="138"/>
      <c r="P18" s="138">
        <v>45181</v>
      </c>
      <c r="Q18" s="139">
        <v>45180</v>
      </c>
      <c r="R18" s="138"/>
      <c r="S18" s="138"/>
      <c r="T18" s="138"/>
      <c r="U18" s="138"/>
      <c r="V18" s="138"/>
      <c r="W18" s="138">
        <v>45185</v>
      </c>
      <c r="X18" s="138">
        <v>45184</v>
      </c>
      <c r="Y18" s="138">
        <v>45183</v>
      </c>
      <c r="Z18" s="139"/>
      <c r="AA18" s="138">
        <v>45191</v>
      </c>
      <c r="AB18" s="181">
        <v>45188</v>
      </c>
      <c r="AC18" s="756"/>
      <c r="AD18" s="672"/>
      <c r="AE18" s="633"/>
      <c r="AF18" s="633"/>
      <c r="AG18" s="634"/>
      <c r="AH18" s="634"/>
      <c r="AI18" s="634"/>
      <c r="AJ18" s="634"/>
      <c r="AK18" s="634"/>
      <c r="AL18" s="634"/>
      <c r="AM18" s="634"/>
      <c r="AN18" s="634"/>
      <c r="AO18" s="634"/>
      <c r="AP18" s="634"/>
      <c r="AQ18" s="634"/>
      <c r="AR18" s="634"/>
      <c r="AS18" s="634"/>
    </row>
    <row r="19" spans="1:45" s="130" customFormat="1" ht="15.75" customHeight="1">
      <c r="A19" s="753" t="s">
        <v>286</v>
      </c>
      <c r="B19" s="291" t="s">
        <v>623</v>
      </c>
      <c r="C19" s="292" t="s">
        <v>139</v>
      </c>
      <c r="D19" s="299">
        <v>61</v>
      </c>
      <c r="E19" s="432">
        <v>45171</v>
      </c>
      <c r="F19" s="610">
        <v>0.375</v>
      </c>
      <c r="G19" s="271">
        <v>45170</v>
      </c>
      <c r="H19" s="283">
        <v>0.54166666666666663</v>
      </c>
      <c r="I19" s="610"/>
      <c r="J19" s="283"/>
      <c r="K19" s="610"/>
      <c r="L19" s="611"/>
      <c r="M19" s="293">
        <v>45172</v>
      </c>
      <c r="N19" s="612"/>
      <c r="O19" s="278">
        <v>45183</v>
      </c>
      <c r="P19" s="278"/>
      <c r="Q19" s="437"/>
      <c r="R19" s="278"/>
      <c r="S19" s="278">
        <v>45185</v>
      </c>
      <c r="T19" s="278"/>
      <c r="U19" s="278"/>
      <c r="V19" s="278"/>
      <c r="W19" s="278">
        <v>45180</v>
      </c>
      <c r="X19" s="278">
        <v>45180</v>
      </c>
      <c r="Y19" s="278"/>
      <c r="Z19" s="437"/>
      <c r="AA19" s="278"/>
      <c r="AB19" s="279">
        <v>45181</v>
      </c>
      <c r="AC19" s="754"/>
      <c r="AD19" s="434"/>
      <c r="AE19" s="440"/>
      <c r="AF19" s="440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</row>
    <row r="20" spans="1:45" s="130" customFormat="1" ht="15.75" customHeight="1">
      <c r="A20" s="753" t="s">
        <v>521</v>
      </c>
      <c r="B20" s="291" t="s">
        <v>522</v>
      </c>
      <c r="C20" s="292" t="s">
        <v>139</v>
      </c>
      <c r="D20" s="299">
        <v>331</v>
      </c>
      <c r="E20" s="432">
        <v>45171</v>
      </c>
      <c r="F20" s="610">
        <v>0.4993055555555555</v>
      </c>
      <c r="G20" s="271">
        <v>45170</v>
      </c>
      <c r="H20" s="283">
        <v>0.66666666666666663</v>
      </c>
      <c r="I20" s="610"/>
      <c r="J20" s="283"/>
      <c r="K20" s="610"/>
      <c r="L20" s="611"/>
      <c r="M20" s="293">
        <v>45172</v>
      </c>
      <c r="N20" s="612"/>
      <c r="O20" s="278">
        <v>45183</v>
      </c>
      <c r="P20" s="278"/>
      <c r="Q20" s="437"/>
      <c r="R20" s="278"/>
      <c r="S20" s="278">
        <v>45185</v>
      </c>
      <c r="T20" s="278"/>
      <c r="U20" s="278"/>
      <c r="V20" s="278"/>
      <c r="W20" s="278"/>
      <c r="X20" s="278"/>
      <c r="Y20" s="278"/>
      <c r="Z20" s="437"/>
      <c r="AA20" s="278"/>
      <c r="AB20" s="279"/>
      <c r="AC20" s="754">
        <v>45184</v>
      </c>
      <c r="AD20" s="434"/>
      <c r="AE20" s="440"/>
      <c r="AF20" s="440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</row>
    <row r="21" spans="1:45" s="673" customFormat="1" ht="15.75" customHeight="1" thickBot="1">
      <c r="A21" s="757" t="s">
        <v>149</v>
      </c>
      <c r="B21" s="758" t="s">
        <v>497</v>
      </c>
      <c r="C21" s="759" t="s">
        <v>139</v>
      </c>
      <c r="D21" s="760">
        <v>18</v>
      </c>
      <c r="E21" s="761">
        <v>45177</v>
      </c>
      <c r="F21" s="762">
        <v>0.16666666666666666</v>
      </c>
      <c r="G21" s="763">
        <v>45176</v>
      </c>
      <c r="H21" s="764">
        <v>0.33333333333333331</v>
      </c>
      <c r="I21" s="801"/>
      <c r="J21" s="628"/>
      <c r="K21" s="130"/>
      <c r="L21" s="801"/>
      <c r="M21" s="765">
        <v>45178</v>
      </c>
      <c r="N21" s="766">
        <v>45186</v>
      </c>
      <c r="O21" s="560"/>
      <c r="P21" s="560">
        <v>45188</v>
      </c>
      <c r="Q21" s="767">
        <v>45188</v>
      </c>
      <c r="R21" s="560">
        <v>45196</v>
      </c>
      <c r="S21" s="560"/>
      <c r="T21" s="560">
        <v>45190</v>
      </c>
      <c r="U21" s="560">
        <v>45190</v>
      </c>
      <c r="V21" s="560">
        <v>45190</v>
      </c>
      <c r="W21" s="560">
        <v>45187</v>
      </c>
      <c r="X21" s="560">
        <v>45188</v>
      </c>
      <c r="Y21" s="560">
        <v>45190</v>
      </c>
      <c r="Z21" s="767"/>
      <c r="AA21" s="560">
        <v>45190</v>
      </c>
      <c r="AB21" s="561"/>
      <c r="AC21" s="768"/>
      <c r="AD21" s="672"/>
      <c r="AE21" s="633"/>
      <c r="AF21" s="633"/>
      <c r="AG21" s="634"/>
      <c r="AH21" s="634"/>
      <c r="AI21" s="634"/>
      <c r="AJ21" s="634"/>
      <c r="AK21" s="634"/>
      <c r="AL21" s="634"/>
      <c r="AM21" s="634"/>
      <c r="AN21" s="634"/>
      <c r="AO21" s="634"/>
      <c r="AP21" s="634"/>
      <c r="AQ21" s="634"/>
      <c r="AR21" s="634"/>
      <c r="AS21" s="634"/>
    </row>
    <row r="22" spans="1:45" s="129" customFormat="1" ht="15.75" customHeight="1">
      <c r="A22" s="250" t="s">
        <v>147</v>
      </c>
      <c r="B22" s="251" t="s">
        <v>643</v>
      </c>
      <c r="C22" s="252" t="s">
        <v>139</v>
      </c>
      <c r="D22" s="294">
        <v>20</v>
      </c>
      <c r="E22" s="719">
        <v>45179</v>
      </c>
      <c r="F22" s="720">
        <v>0.375</v>
      </c>
      <c r="G22" s="255">
        <v>45178</v>
      </c>
      <c r="H22" s="721">
        <v>0.54166666666666663</v>
      </c>
      <c r="I22" s="804"/>
      <c r="J22" s="721"/>
      <c r="K22" s="720"/>
      <c r="L22" s="722"/>
      <c r="M22" s="723">
        <v>45180</v>
      </c>
      <c r="N22" s="724"/>
      <c r="O22" s="725"/>
      <c r="P22" s="263">
        <v>45194</v>
      </c>
      <c r="Q22" s="726"/>
      <c r="R22" s="725"/>
      <c r="S22" s="725"/>
      <c r="T22" s="263"/>
      <c r="U22" s="263"/>
      <c r="V22" s="263"/>
      <c r="W22" s="727">
        <v>45190</v>
      </c>
      <c r="X22" s="727">
        <v>45191</v>
      </c>
      <c r="Y22" s="263">
        <v>45192</v>
      </c>
      <c r="Z22" s="728">
        <v>45197</v>
      </c>
      <c r="AA22" s="263">
        <v>45194</v>
      </c>
      <c r="AB22" s="729">
        <v>45194</v>
      </c>
      <c r="AC22" s="744"/>
      <c r="AD22" s="450"/>
      <c r="AE22" s="451"/>
      <c r="AF22" s="452"/>
      <c r="AG22" s="328"/>
      <c r="AH22" s="328"/>
      <c r="AI22" s="328"/>
      <c r="AJ22" s="328"/>
      <c r="AK22" s="328"/>
      <c r="AL22" s="328"/>
      <c r="AM22" s="328"/>
      <c r="AN22" s="328"/>
      <c r="AO22" s="328"/>
      <c r="AP22" s="328"/>
      <c r="AQ22" s="328"/>
      <c r="AR22" s="328"/>
      <c r="AS22" s="328"/>
    </row>
    <row r="23" spans="1:45" s="129" customFormat="1" ht="15.75" customHeight="1">
      <c r="A23" s="281" t="s">
        <v>148</v>
      </c>
      <c r="B23" s="267" t="s">
        <v>752</v>
      </c>
      <c r="C23" s="268" t="s">
        <v>139</v>
      </c>
      <c r="D23" s="299">
        <v>27</v>
      </c>
      <c r="E23" s="432">
        <v>45181</v>
      </c>
      <c r="F23" s="610">
        <v>0.41666666666666669</v>
      </c>
      <c r="G23" s="271">
        <v>45180</v>
      </c>
      <c r="H23" s="283">
        <v>0.58333333333333337</v>
      </c>
      <c r="I23" s="805"/>
      <c r="J23" s="283"/>
      <c r="K23" s="610"/>
      <c r="L23" s="611"/>
      <c r="M23" s="293">
        <v>45182</v>
      </c>
      <c r="N23" s="612">
        <v>45194</v>
      </c>
      <c r="O23" s="278"/>
      <c r="P23" s="278">
        <v>45196</v>
      </c>
      <c r="Q23" s="437">
        <v>45195</v>
      </c>
      <c r="R23" s="278">
        <v>45197</v>
      </c>
      <c r="S23" s="278"/>
      <c r="T23" s="278">
        <v>45198</v>
      </c>
      <c r="U23" s="278"/>
      <c r="V23" s="278"/>
      <c r="W23" s="278">
        <v>45195</v>
      </c>
      <c r="X23" s="278">
        <v>45196</v>
      </c>
      <c r="Y23" s="278">
        <v>45198</v>
      </c>
      <c r="Z23" s="437"/>
      <c r="AA23" s="278">
        <v>45200</v>
      </c>
      <c r="AB23" s="279"/>
      <c r="AC23" s="754"/>
      <c r="AD23" s="434"/>
      <c r="AE23" s="440"/>
      <c r="AF23" s="440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</row>
    <row r="24" spans="1:45" s="129" customFormat="1" ht="15.75" customHeight="1">
      <c r="A24" s="281" t="s">
        <v>219</v>
      </c>
      <c r="B24" s="267" t="s">
        <v>478</v>
      </c>
      <c r="C24" s="268" t="s">
        <v>139</v>
      </c>
      <c r="D24" s="299">
        <v>169</v>
      </c>
      <c r="E24" s="432">
        <v>45177</v>
      </c>
      <c r="F24" s="274">
        <v>0.99930555555555556</v>
      </c>
      <c r="G24" s="271">
        <v>45177</v>
      </c>
      <c r="H24" s="272">
        <v>0.99930555555555556</v>
      </c>
      <c r="I24" s="808">
        <v>45177</v>
      </c>
      <c r="J24" s="272">
        <v>0.99930555555555556</v>
      </c>
      <c r="K24" s="1028">
        <v>45178</v>
      </c>
      <c r="L24" s="443">
        <v>0.99930555555555556</v>
      </c>
      <c r="M24" s="293">
        <v>45179</v>
      </c>
      <c r="N24" s="433"/>
      <c r="O24" s="277"/>
      <c r="P24" s="277">
        <v>45188</v>
      </c>
      <c r="Q24" s="276">
        <v>45187</v>
      </c>
      <c r="R24" s="278"/>
      <c r="S24" s="278"/>
      <c r="T24" s="277"/>
      <c r="U24" s="277"/>
      <c r="V24" s="277"/>
      <c r="W24" s="277">
        <v>45192</v>
      </c>
      <c r="X24" s="277">
        <v>45191</v>
      </c>
      <c r="Y24" s="277">
        <v>45190</v>
      </c>
      <c r="Z24" s="276"/>
      <c r="AA24" s="278">
        <v>45198</v>
      </c>
      <c r="AB24" s="613">
        <v>45195</v>
      </c>
      <c r="AC24" s="754"/>
      <c r="AD24" s="434"/>
      <c r="AE24" s="435"/>
      <c r="AF24" s="436"/>
      <c r="AG24" s="328"/>
      <c r="AH24" s="328"/>
      <c r="AI24" s="328"/>
      <c r="AJ24" s="328"/>
      <c r="AK24" s="328"/>
      <c r="AL24" s="328"/>
      <c r="AM24" s="328"/>
      <c r="AN24" s="328"/>
      <c r="AO24" s="328"/>
      <c r="AP24" s="328"/>
      <c r="AQ24" s="328"/>
      <c r="AR24" s="328"/>
      <c r="AS24" s="328"/>
    </row>
    <row r="25" spans="1:45" s="129" customFormat="1" ht="15.75" customHeight="1">
      <c r="A25" s="281" t="s">
        <v>286</v>
      </c>
      <c r="B25" s="267" t="s">
        <v>501</v>
      </c>
      <c r="C25" s="268" t="s">
        <v>139</v>
      </c>
      <c r="D25" s="299">
        <v>23</v>
      </c>
      <c r="E25" s="432">
        <v>45178</v>
      </c>
      <c r="F25" s="274">
        <v>0.375</v>
      </c>
      <c r="G25" s="271">
        <v>45177</v>
      </c>
      <c r="H25" s="272">
        <v>0.54166666666666663</v>
      </c>
      <c r="I25" s="806"/>
      <c r="J25" s="272"/>
      <c r="K25" s="273"/>
      <c r="L25" s="274"/>
      <c r="M25" s="293">
        <v>45179</v>
      </c>
      <c r="N25" s="433"/>
      <c r="O25" s="277">
        <v>45190</v>
      </c>
      <c r="P25" s="277"/>
      <c r="Q25" s="276"/>
      <c r="R25" s="278"/>
      <c r="S25" s="278">
        <v>45192</v>
      </c>
      <c r="T25" s="277"/>
      <c r="U25" s="277"/>
      <c r="V25" s="277"/>
      <c r="W25" s="277">
        <v>45187</v>
      </c>
      <c r="X25" s="277">
        <v>45187</v>
      </c>
      <c r="Y25" s="277"/>
      <c r="Z25" s="276"/>
      <c r="AA25" s="278"/>
      <c r="AB25" s="613">
        <v>45188</v>
      </c>
      <c r="AC25" s="769"/>
      <c r="AD25" s="434"/>
      <c r="AE25" s="435"/>
      <c r="AF25" s="436"/>
      <c r="AG25" s="328"/>
      <c r="AH25" s="328"/>
      <c r="AI25" s="328"/>
      <c r="AJ25" s="328"/>
      <c r="AK25" s="328"/>
      <c r="AL25" s="328"/>
      <c r="AM25" s="328"/>
      <c r="AN25" s="328"/>
      <c r="AO25" s="328"/>
      <c r="AP25" s="328"/>
      <c r="AQ25" s="328"/>
      <c r="AR25" s="328"/>
      <c r="AS25" s="328"/>
    </row>
    <row r="26" spans="1:45" s="129" customFormat="1" ht="15.75" customHeight="1">
      <c r="A26" s="129" t="s">
        <v>521</v>
      </c>
      <c r="B26" s="267" t="s">
        <v>514</v>
      </c>
      <c r="C26" s="268" t="s">
        <v>139</v>
      </c>
      <c r="D26" s="299">
        <v>273</v>
      </c>
      <c r="E26" s="432">
        <v>45178</v>
      </c>
      <c r="F26" s="274">
        <v>0.4993055555555555</v>
      </c>
      <c r="G26" s="271">
        <v>45177</v>
      </c>
      <c r="H26" s="272">
        <v>0.66666666666666663</v>
      </c>
      <c r="I26" s="806"/>
      <c r="J26" s="272"/>
      <c r="K26" s="273"/>
      <c r="L26" s="274"/>
      <c r="M26" s="293">
        <v>45179</v>
      </c>
      <c r="N26" s="433"/>
      <c r="O26" s="277">
        <v>45190</v>
      </c>
      <c r="P26" s="277"/>
      <c r="Q26" s="276"/>
      <c r="R26" s="278"/>
      <c r="S26" s="278">
        <v>45192</v>
      </c>
      <c r="T26" s="277"/>
      <c r="U26" s="277"/>
      <c r="V26" s="277"/>
      <c r="W26" s="277"/>
      <c r="X26" s="277"/>
      <c r="Y26" s="277"/>
      <c r="Z26" s="276"/>
      <c r="AA26" s="278"/>
      <c r="AB26" s="613"/>
      <c r="AC26" s="769">
        <v>45191</v>
      </c>
      <c r="AD26" s="434"/>
      <c r="AE26" s="435"/>
      <c r="AF26" s="436"/>
      <c r="AG26" s="328"/>
      <c r="AH26" s="328"/>
      <c r="AI26" s="328"/>
      <c r="AJ26" s="328"/>
      <c r="AK26" s="328"/>
      <c r="AL26" s="328"/>
      <c r="AM26" s="328"/>
      <c r="AN26" s="328"/>
      <c r="AO26" s="328"/>
      <c r="AP26" s="328"/>
      <c r="AQ26" s="328"/>
      <c r="AR26" s="328"/>
      <c r="AS26" s="328"/>
    </row>
    <row r="27" spans="1:45" s="129" customFormat="1" ht="15.75" customHeight="1" thickBot="1">
      <c r="A27" s="286" t="s">
        <v>149</v>
      </c>
      <c r="B27" s="625" t="s">
        <v>344</v>
      </c>
      <c r="C27" s="626" t="s">
        <v>139</v>
      </c>
      <c r="D27" s="736">
        <v>28</v>
      </c>
      <c r="E27" s="737">
        <v>45184</v>
      </c>
      <c r="F27" s="738">
        <v>0.16666666666666666</v>
      </c>
      <c r="G27" s="627">
        <v>45183</v>
      </c>
      <c r="H27" s="628">
        <v>0.33333333333333331</v>
      </c>
      <c r="I27" s="803"/>
      <c r="J27" s="628"/>
      <c r="K27" s="629"/>
      <c r="L27" s="630"/>
      <c r="M27" s="739">
        <v>45185</v>
      </c>
      <c r="N27" s="287">
        <v>45193</v>
      </c>
      <c r="O27" s="288"/>
      <c r="P27" s="288">
        <v>45195</v>
      </c>
      <c r="Q27" s="289">
        <v>45195</v>
      </c>
      <c r="R27" s="290">
        <v>45203</v>
      </c>
      <c r="S27" s="290"/>
      <c r="T27" s="290">
        <v>45197</v>
      </c>
      <c r="U27" s="290">
        <v>45197</v>
      </c>
      <c r="V27" s="290">
        <v>45197</v>
      </c>
      <c r="W27" s="290">
        <v>45194</v>
      </c>
      <c r="X27" s="290">
        <v>45195</v>
      </c>
      <c r="Y27" s="290">
        <v>45197</v>
      </c>
      <c r="Z27" s="740"/>
      <c r="AA27" s="290">
        <v>45197</v>
      </c>
      <c r="AB27" s="741"/>
      <c r="AC27" s="748"/>
      <c r="AD27" s="439"/>
      <c r="AE27" s="440"/>
      <c r="AF27" s="440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</row>
    <row r="28" spans="1:45" s="129" customFormat="1" ht="15.75" customHeight="1">
      <c r="A28" s="250" t="s">
        <v>147</v>
      </c>
      <c r="B28" s="251" t="s">
        <v>644</v>
      </c>
      <c r="C28" s="252" t="s">
        <v>139</v>
      </c>
      <c r="D28" s="294">
        <v>8</v>
      </c>
      <c r="E28" s="719">
        <v>45186</v>
      </c>
      <c r="F28" s="720">
        <v>0.375</v>
      </c>
      <c r="G28" s="255">
        <v>45185</v>
      </c>
      <c r="H28" s="721">
        <v>0.54166666666666663</v>
      </c>
      <c r="I28" s="804"/>
      <c r="J28" s="721"/>
      <c r="K28" s="720"/>
      <c r="L28" s="722"/>
      <c r="M28" s="723">
        <v>45187</v>
      </c>
      <c r="N28" s="724"/>
      <c r="O28" s="725"/>
      <c r="P28" s="263">
        <v>45201</v>
      </c>
      <c r="Q28" s="726"/>
      <c r="R28" s="725"/>
      <c r="S28" s="725"/>
      <c r="T28" s="263"/>
      <c r="U28" s="263"/>
      <c r="V28" s="263"/>
      <c r="W28" s="727">
        <v>45197</v>
      </c>
      <c r="X28" s="727">
        <v>45198</v>
      </c>
      <c r="Y28" s="263">
        <v>45199</v>
      </c>
      <c r="Z28" s="728">
        <v>45204</v>
      </c>
      <c r="AA28" s="263">
        <v>45201</v>
      </c>
      <c r="AB28" s="729">
        <v>45201</v>
      </c>
      <c r="AC28" s="744"/>
      <c r="AD28" s="450"/>
      <c r="AE28" s="451"/>
      <c r="AF28" s="452"/>
      <c r="AG28" s="328"/>
      <c r="AH28" s="328"/>
      <c r="AI28" s="328"/>
      <c r="AJ28" s="328"/>
      <c r="AK28" s="328"/>
      <c r="AL28" s="328"/>
      <c r="AM28" s="328"/>
      <c r="AN28" s="328"/>
      <c r="AO28" s="328"/>
      <c r="AP28" s="328"/>
      <c r="AQ28" s="328"/>
      <c r="AR28" s="328"/>
      <c r="AS28" s="328"/>
    </row>
    <row r="29" spans="1:45" s="102" customFormat="1" ht="15.75" customHeight="1">
      <c r="A29" s="646" t="s">
        <v>148</v>
      </c>
      <c r="B29" s="171" t="s">
        <v>645</v>
      </c>
      <c r="C29" s="172" t="s">
        <v>139</v>
      </c>
      <c r="D29" s="691">
        <v>15</v>
      </c>
      <c r="E29" s="631">
        <v>45188</v>
      </c>
      <c r="F29" s="670">
        <v>0.41666666666666669</v>
      </c>
      <c r="G29" s="174">
        <v>45187</v>
      </c>
      <c r="H29" s="175">
        <v>0.58333333333333337</v>
      </c>
      <c r="I29" s="805"/>
      <c r="J29" s="283"/>
      <c r="K29" s="610"/>
      <c r="L29" s="611"/>
      <c r="M29" s="632">
        <v>45189</v>
      </c>
      <c r="N29" s="671">
        <v>45201</v>
      </c>
      <c r="O29" s="138"/>
      <c r="P29" s="138">
        <v>45203</v>
      </c>
      <c r="Q29" s="139">
        <v>45202</v>
      </c>
      <c r="R29" s="138">
        <v>45204</v>
      </c>
      <c r="S29" s="138"/>
      <c r="T29" s="138">
        <v>45205</v>
      </c>
      <c r="U29" s="138"/>
      <c r="V29" s="138"/>
      <c r="W29" s="138">
        <v>45202</v>
      </c>
      <c r="X29" s="138">
        <v>45203</v>
      </c>
      <c r="Y29" s="138">
        <v>45205</v>
      </c>
      <c r="Z29" s="139"/>
      <c r="AA29" s="138">
        <v>45207</v>
      </c>
      <c r="AB29" s="181"/>
      <c r="AC29" s="756"/>
      <c r="AD29" s="672"/>
      <c r="AE29" s="633"/>
      <c r="AF29" s="633"/>
      <c r="AG29" s="634"/>
      <c r="AH29" s="634"/>
      <c r="AI29" s="634"/>
      <c r="AJ29" s="634"/>
      <c r="AK29" s="634"/>
      <c r="AL29" s="634"/>
      <c r="AM29" s="634"/>
      <c r="AN29" s="634"/>
      <c r="AO29" s="634"/>
      <c r="AP29" s="634"/>
      <c r="AQ29" s="634"/>
      <c r="AR29" s="634"/>
      <c r="AS29" s="634"/>
    </row>
    <row r="30" spans="1:45" s="129" customFormat="1" ht="15.75" customHeight="1">
      <c r="A30" s="281" t="s">
        <v>219</v>
      </c>
      <c r="B30" s="267" t="s">
        <v>507</v>
      </c>
      <c r="C30" s="268" t="s">
        <v>139</v>
      </c>
      <c r="D30" s="299">
        <v>30</v>
      </c>
      <c r="E30" s="432">
        <v>45184</v>
      </c>
      <c r="F30" s="274">
        <v>0.99930555555555556</v>
      </c>
      <c r="G30" s="271">
        <v>45184</v>
      </c>
      <c r="H30" s="272">
        <v>0.99930555555555556</v>
      </c>
      <c r="I30" s="808">
        <v>45184</v>
      </c>
      <c r="J30" s="272">
        <v>0.99930555555555556</v>
      </c>
      <c r="K30" s="1028">
        <v>45185</v>
      </c>
      <c r="L30" s="611">
        <v>0.99930555555555556</v>
      </c>
      <c r="M30" s="293">
        <v>45186</v>
      </c>
      <c r="N30" s="433"/>
      <c r="O30" s="277"/>
      <c r="P30" s="277">
        <v>45195</v>
      </c>
      <c r="Q30" s="276">
        <v>45194</v>
      </c>
      <c r="R30" s="278"/>
      <c r="S30" s="278"/>
      <c r="T30" s="277"/>
      <c r="U30" s="277"/>
      <c r="V30" s="277"/>
      <c r="W30" s="277">
        <v>45199</v>
      </c>
      <c r="X30" s="277">
        <v>45198</v>
      </c>
      <c r="Y30" s="277">
        <v>45197</v>
      </c>
      <c r="Z30" s="276"/>
      <c r="AA30" s="278">
        <v>45205</v>
      </c>
      <c r="AB30" s="614">
        <v>45202</v>
      </c>
      <c r="AC30" s="754"/>
      <c r="AD30" s="434"/>
      <c r="AE30" s="435"/>
      <c r="AF30" s="436"/>
      <c r="AG30" s="328"/>
      <c r="AH30" s="328"/>
      <c r="AI30" s="328"/>
      <c r="AJ30" s="328"/>
      <c r="AK30" s="328"/>
      <c r="AL30" s="328"/>
      <c r="AM30" s="328"/>
      <c r="AN30" s="328"/>
      <c r="AO30" s="328"/>
      <c r="AP30" s="328"/>
      <c r="AQ30" s="328"/>
      <c r="AR30" s="328"/>
      <c r="AS30" s="328"/>
    </row>
    <row r="31" spans="1:45" s="129" customFormat="1" ht="15.75" customHeight="1">
      <c r="A31" s="281" t="s">
        <v>286</v>
      </c>
      <c r="B31" s="267" t="s">
        <v>479</v>
      </c>
      <c r="C31" s="268" t="s">
        <v>139</v>
      </c>
      <c r="D31" s="299">
        <v>17</v>
      </c>
      <c r="E31" s="432">
        <v>45185</v>
      </c>
      <c r="F31" s="274">
        <v>0.375</v>
      </c>
      <c r="G31" s="271">
        <v>45184</v>
      </c>
      <c r="H31" s="272">
        <v>0.54166666666666663</v>
      </c>
      <c r="I31" s="806"/>
      <c r="J31" s="272"/>
      <c r="K31" s="273"/>
      <c r="L31" s="274"/>
      <c r="M31" s="293">
        <v>45186</v>
      </c>
      <c r="N31" s="433"/>
      <c r="O31" s="277">
        <v>45197</v>
      </c>
      <c r="P31" s="277"/>
      <c r="Q31" s="276"/>
      <c r="R31" s="278"/>
      <c r="S31" s="278">
        <v>45199</v>
      </c>
      <c r="T31" s="277"/>
      <c r="U31" s="277"/>
      <c r="V31" s="277"/>
      <c r="W31" s="277">
        <v>45194</v>
      </c>
      <c r="X31" s="277">
        <v>45194</v>
      </c>
      <c r="Y31" s="277"/>
      <c r="Z31" s="276"/>
      <c r="AA31" s="278"/>
      <c r="AB31" s="613">
        <v>45195</v>
      </c>
      <c r="AC31" s="769"/>
      <c r="AD31" s="434"/>
      <c r="AE31" s="435"/>
      <c r="AF31" s="436"/>
      <c r="AG31" s="328"/>
      <c r="AH31" s="328"/>
      <c r="AI31" s="328"/>
      <c r="AJ31" s="328"/>
      <c r="AK31" s="328"/>
      <c r="AL31" s="328"/>
      <c r="AM31" s="328"/>
      <c r="AN31" s="328"/>
      <c r="AO31" s="328"/>
      <c r="AP31" s="328"/>
      <c r="AQ31" s="328"/>
      <c r="AR31" s="328"/>
      <c r="AS31" s="328"/>
    </row>
    <row r="32" spans="1:45" s="129" customFormat="1" ht="15.75" customHeight="1">
      <c r="A32" s="281" t="s">
        <v>521</v>
      </c>
      <c r="B32" s="267" t="s">
        <v>498</v>
      </c>
      <c r="C32" s="268" t="s">
        <v>139</v>
      </c>
      <c r="D32" s="299">
        <v>280</v>
      </c>
      <c r="E32" s="432">
        <v>45185</v>
      </c>
      <c r="F32" s="274">
        <v>0.4993055555555555</v>
      </c>
      <c r="G32" s="271">
        <v>45184</v>
      </c>
      <c r="H32" s="272">
        <v>0.66666666666666663</v>
      </c>
      <c r="I32" s="806"/>
      <c r="J32" s="272"/>
      <c r="K32" s="273"/>
      <c r="L32" s="274"/>
      <c r="M32" s="293">
        <v>45186</v>
      </c>
      <c r="N32" s="433"/>
      <c r="O32" s="277">
        <v>45197</v>
      </c>
      <c r="P32" s="277"/>
      <c r="Q32" s="276"/>
      <c r="R32" s="278"/>
      <c r="S32" s="278">
        <v>45199</v>
      </c>
      <c r="T32" s="277"/>
      <c r="U32" s="277"/>
      <c r="V32" s="277"/>
      <c r="W32" s="277"/>
      <c r="X32" s="277"/>
      <c r="Y32" s="277"/>
      <c r="Z32" s="276"/>
      <c r="AA32" s="278"/>
      <c r="AB32" s="613"/>
      <c r="AC32" s="769">
        <v>45198</v>
      </c>
      <c r="AD32" s="434"/>
      <c r="AE32" s="435"/>
      <c r="AF32" s="436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28"/>
      <c r="AR32" s="328"/>
      <c r="AS32" s="328"/>
    </row>
    <row r="33" spans="1:45" s="129" customFormat="1" ht="15.75" customHeight="1" thickBot="1">
      <c r="A33" s="286" t="s">
        <v>149</v>
      </c>
      <c r="B33" s="625" t="s">
        <v>506</v>
      </c>
      <c r="C33" s="626" t="s">
        <v>139</v>
      </c>
      <c r="D33" s="736">
        <v>202</v>
      </c>
      <c r="E33" s="737">
        <v>45191</v>
      </c>
      <c r="F33" s="738">
        <v>0.16666666666666666</v>
      </c>
      <c r="G33" s="627">
        <v>45190</v>
      </c>
      <c r="H33" s="628">
        <v>0.33333333333333331</v>
      </c>
      <c r="I33" s="803"/>
      <c r="J33" s="628"/>
      <c r="K33" s="629"/>
      <c r="L33" s="630"/>
      <c r="M33" s="739">
        <v>45192</v>
      </c>
      <c r="N33" s="287">
        <v>45200</v>
      </c>
      <c r="O33" s="288"/>
      <c r="P33" s="288">
        <v>45202</v>
      </c>
      <c r="Q33" s="289">
        <v>45202</v>
      </c>
      <c r="R33" s="290">
        <v>45210</v>
      </c>
      <c r="S33" s="290"/>
      <c r="T33" s="290">
        <v>45204</v>
      </c>
      <c r="U33" s="290">
        <v>45204</v>
      </c>
      <c r="V33" s="290">
        <v>45204</v>
      </c>
      <c r="W33" s="290">
        <v>45201</v>
      </c>
      <c r="X33" s="290">
        <v>45202</v>
      </c>
      <c r="Y33" s="290">
        <v>45204</v>
      </c>
      <c r="Z33" s="740"/>
      <c r="AA33" s="290">
        <v>45204</v>
      </c>
      <c r="AB33" s="741"/>
      <c r="AC33" s="748"/>
      <c r="AD33" s="439"/>
      <c r="AE33" s="440"/>
      <c r="AF33" s="440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</row>
    <row r="34" spans="1:45" s="735" customFormat="1" ht="15.75" customHeight="1">
      <c r="A34" s="250" t="s">
        <v>147</v>
      </c>
      <c r="B34" s="251" t="s">
        <v>642</v>
      </c>
      <c r="C34" s="252" t="s">
        <v>139</v>
      </c>
      <c r="D34" s="294">
        <v>3</v>
      </c>
      <c r="E34" s="719">
        <v>45193</v>
      </c>
      <c r="F34" s="720">
        <v>0.375</v>
      </c>
      <c r="G34" s="255">
        <v>45192</v>
      </c>
      <c r="H34" s="721">
        <v>0.54166666666666663</v>
      </c>
      <c r="I34" s="804"/>
      <c r="J34" s="721"/>
      <c r="K34" s="720"/>
      <c r="L34" s="722"/>
      <c r="M34" s="723">
        <v>45194</v>
      </c>
      <c r="N34" s="724"/>
      <c r="O34" s="725"/>
      <c r="P34" s="263">
        <v>45208</v>
      </c>
      <c r="Q34" s="726"/>
      <c r="R34" s="725"/>
      <c r="S34" s="725"/>
      <c r="T34" s="263"/>
      <c r="U34" s="263"/>
      <c r="V34" s="263"/>
      <c r="W34" s="727">
        <v>45204</v>
      </c>
      <c r="X34" s="727">
        <v>45205</v>
      </c>
      <c r="Y34" s="263">
        <v>45206</v>
      </c>
      <c r="Z34" s="728">
        <v>45211</v>
      </c>
      <c r="AA34" s="263">
        <v>45208</v>
      </c>
      <c r="AB34" s="729">
        <v>45208</v>
      </c>
      <c r="AC34" s="730"/>
      <c r="AD34" s="731"/>
      <c r="AE34" s="732"/>
      <c r="AF34" s="733"/>
      <c r="AG34" s="734"/>
      <c r="AH34" s="734"/>
      <c r="AI34" s="734"/>
      <c r="AJ34" s="734"/>
      <c r="AK34" s="734"/>
      <c r="AL34" s="734"/>
      <c r="AM34" s="734"/>
      <c r="AN34" s="734"/>
      <c r="AO34" s="734"/>
      <c r="AP34" s="734"/>
      <c r="AQ34" s="734"/>
      <c r="AR34" s="734"/>
      <c r="AS34" s="734"/>
    </row>
    <row r="35" spans="1:45" s="130" customFormat="1" ht="15.75" customHeight="1">
      <c r="A35" s="281" t="s">
        <v>148</v>
      </c>
      <c r="B35" s="267" t="s">
        <v>527</v>
      </c>
      <c r="C35" s="268" t="s">
        <v>139</v>
      </c>
      <c r="D35" s="299">
        <v>5</v>
      </c>
      <c r="E35" s="432">
        <v>45195</v>
      </c>
      <c r="F35" s="274">
        <v>0.41666666666666669</v>
      </c>
      <c r="G35" s="271">
        <v>45194</v>
      </c>
      <c r="H35" s="272">
        <v>0.58333333333333337</v>
      </c>
      <c r="I35" s="806"/>
      <c r="J35" s="272"/>
      <c r="K35" s="273"/>
      <c r="L35" s="443"/>
      <c r="M35" s="293">
        <v>45196</v>
      </c>
      <c r="N35" s="433">
        <v>45208</v>
      </c>
      <c r="O35" s="277"/>
      <c r="P35" s="277">
        <v>45210</v>
      </c>
      <c r="Q35" s="276">
        <v>45209</v>
      </c>
      <c r="R35" s="278">
        <v>45211</v>
      </c>
      <c r="S35" s="278"/>
      <c r="T35" s="277">
        <v>45212</v>
      </c>
      <c r="U35" s="277"/>
      <c r="V35" s="277"/>
      <c r="W35" s="277">
        <v>45209</v>
      </c>
      <c r="X35" s="277">
        <v>45210</v>
      </c>
      <c r="Y35" s="277">
        <v>45212</v>
      </c>
      <c r="Z35" s="276"/>
      <c r="AA35" s="278">
        <v>45214</v>
      </c>
      <c r="AB35" s="614"/>
      <c r="AC35" s="438"/>
      <c r="AD35" s="434"/>
      <c r="AE35" s="435"/>
      <c r="AF35" s="436"/>
      <c r="AG35" s="328"/>
      <c r="AH35" s="328"/>
      <c r="AI35" s="328"/>
      <c r="AJ35" s="328"/>
      <c r="AK35" s="328"/>
      <c r="AL35" s="328"/>
      <c r="AM35" s="328"/>
      <c r="AN35" s="328"/>
      <c r="AO35" s="328"/>
      <c r="AP35" s="328"/>
      <c r="AQ35" s="328"/>
      <c r="AR35" s="328"/>
      <c r="AS35" s="328"/>
    </row>
    <row r="36" spans="1:45" s="130" customFormat="1" ht="15.75" customHeight="1">
      <c r="A36" s="281" t="s">
        <v>219</v>
      </c>
      <c r="B36" s="267" t="s">
        <v>457</v>
      </c>
      <c r="C36" s="268" t="s">
        <v>139</v>
      </c>
      <c r="D36" s="299">
        <v>223</v>
      </c>
      <c r="E36" s="432">
        <v>45191</v>
      </c>
      <c r="F36" s="274">
        <v>0.99930555555555556</v>
      </c>
      <c r="G36" s="271">
        <v>45191</v>
      </c>
      <c r="H36" s="272">
        <v>0.99930555555555556</v>
      </c>
      <c r="I36" s="808">
        <v>45191</v>
      </c>
      <c r="J36" s="272">
        <v>0.99930555555555556</v>
      </c>
      <c r="K36" s="1028">
        <v>45192</v>
      </c>
      <c r="L36" s="611">
        <v>0.99930555555555556</v>
      </c>
      <c r="M36" s="293">
        <v>45193</v>
      </c>
      <c r="N36" s="433"/>
      <c r="O36" s="277"/>
      <c r="P36" s="277">
        <v>45202</v>
      </c>
      <c r="Q36" s="276">
        <v>45201</v>
      </c>
      <c r="R36" s="278"/>
      <c r="S36" s="278"/>
      <c r="T36" s="277"/>
      <c r="U36" s="277"/>
      <c r="V36" s="277"/>
      <c r="W36" s="277">
        <v>45206</v>
      </c>
      <c r="X36" s="277">
        <v>45205</v>
      </c>
      <c r="Y36" s="277">
        <v>45204</v>
      </c>
      <c r="Z36" s="276"/>
      <c r="AA36" s="278">
        <v>45212</v>
      </c>
      <c r="AB36" s="614">
        <v>45209</v>
      </c>
      <c r="AC36" s="438"/>
      <c r="AD36" s="434"/>
      <c r="AE36" s="435"/>
      <c r="AF36" s="436"/>
      <c r="AG36" s="328"/>
      <c r="AH36" s="328"/>
      <c r="AI36" s="328"/>
      <c r="AJ36" s="328"/>
      <c r="AK36" s="328"/>
      <c r="AL36" s="328"/>
      <c r="AM36" s="328"/>
      <c r="AN36" s="328"/>
      <c r="AO36" s="328"/>
      <c r="AP36" s="328"/>
      <c r="AQ36" s="328"/>
      <c r="AR36" s="328"/>
      <c r="AS36" s="328"/>
    </row>
    <row r="37" spans="1:45" s="130" customFormat="1" ht="15.75" customHeight="1">
      <c r="A37" s="281" t="s">
        <v>286</v>
      </c>
      <c r="B37" s="267" t="s">
        <v>593</v>
      </c>
      <c r="C37" s="268" t="s">
        <v>139</v>
      </c>
      <c r="D37" s="299">
        <v>53</v>
      </c>
      <c r="E37" s="432">
        <v>45192</v>
      </c>
      <c r="F37" s="274">
        <v>0.375</v>
      </c>
      <c r="G37" s="271">
        <v>45191</v>
      </c>
      <c r="H37" s="272">
        <v>0.54166666666666663</v>
      </c>
      <c r="I37" s="806"/>
      <c r="J37" s="272"/>
      <c r="K37" s="273"/>
      <c r="L37" s="443"/>
      <c r="M37" s="293">
        <v>45193</v>
      </c>
      <c r="N37" s="433"/>
      <c r="O37" s="277">
        <v>45204</v>
      </c>
      <c r="P37" s="277"/>
      <c r="Q37" s="276"/>
      <c r="R37" s="278"/>
      <c r="S37" s="278">
        <v>45206</v>
      </c>
      <c r="T37" s="277"/>
      <c r="U37" s="277"/>
      <c r="V37" s="277"/>
      <c r="W37" s="277">
        <v>45201</v>
      </c>
      <c r="X37" s="277">
        <v>45201</v>
      </c>
      <c r="Y37" s="277"/>
      <c r="Z37" s="276"/>
      <c r="AA37" s="278"/>
      <c r="AB37" s="614">
        <v>45202</v>
      </c>
      <c r="AC37" s="438"/>
      <c r="AD37" s="434"/>
      <c r="AE37" s="435"/>
      <c r="AF37" s="436"/>
      <c r="AG37" s="328"/>
      <c r="AH37" s="328"/>
      <c r="AI37" s="328"/>
      <c r="AJ37" s="328"/>
      <c r="AK37" s="328"/>
      <c r="AL37" s="328"/>
      <c r="AM37" s="328"/>
      <c r="AN37" s="328"/>
      <c r="AO37" s="328"/>
      <c r="AP37" s="328"/>
      <c r="AQ37" s="328"/>
      <c r="AR37" s="328"/>
      <c r="AS37" s="328"/>
    </row>
    <row r="38" spans="1:45" s="130" customFormat="1" ht="15.75" customHeight="1">
      <c r="A38" s="281" t="s">
        <v>521</v>
      </c>
      <c r="B38" s="267" t="s">
        <v>522</v>
      </c>
      <c r="C38" s="268" t="s">
        <v>139</v>
      </c>
      <c r="D38" s="299">
        <v>332</v>
      </c>
      <c r="E38" s="432">
        <v>45192</v>
      </c>
      <c r="F38" s="274">
        <v>0.4993055555555555</v>
      </c>
      <c r="G38" s="271">
        <v>45191</v>
      </c>
      <c r="H38" s="272">
        <v>0.66666666666666663</v>
      </c>
      <c r="I38" s="806"/>
      <c r="J38" s="272"/>
      <c r="K38" s="273"/>
      <c r="L38" s="443"/>
      <c r="M38" s="293">
        <v>45193</v>
      </c>
      <c r="N38" s="433"/>
      <c r="O38" s="277">
        <v>45204</v>
      </c>
      <c r="P38" s="277"/>
      <c r="Q38" s="276"/>
      <c r="R38" s="278"/>
      <c r="S38" s="278">
        <v>45206</v>
      </c>
      <c r="T38" s="277"/>
      <c r="U38" s="277"/>
      <c r="V38" s="277"/>
      <c r="W38" s="277"/>
      <c r="X38" s="277"/>
      <c r="Y38" s="277"/>
      <c r="Z38" s="276"/>
      <c r="AA38" s="278"/>
      <c r="AB38" s="614"/>
      <c r="AC38" s="438">
        <v>45205</v>
      </c>
      <c r="AD38" s="434"/>
      <c r="AE38" s="435"/>
      <c r="AF38" s="436"/>
      <c r="AG38" s="328"/>
      <c r="AH38" s="328"/>
      <c r="AI38" s="328"/>
      <c r="AJ38" s="328"/>
      <c r="AK38" s="328"/>
      <c r="AL38" s="328"/>
      <c r="AM38" s="328"/>
      <c r="AN38" s="328"/>
      <c r="AO38" s="328"/>
      <c r="AP38" s="328"/>
      <c r="AQ38" s="328"/>
      <c r="AR38" s="328"/>
      <c r="AS38" s="328"/>
    </row>
    <row r="39" spans="1:45" s="743" customFormat="1" ht="15.75" customHeight="1" thickBot="1">
      <c r="A39" s="286" t="s">
        <v>149</v>
      </c>
      <c r="B39" s="625" t="s">
        <v>383</v>
      </c>
      <c r="C39" s="626" t="s">
        <v>139</v>
      </c>
      <c r="D39" s="770">
        <v>31</v>
      </c>
      <c r="E39" s="737">
        <v>45198</v>
      </c>
      <c r="F39" s="738">
        <v>0.16666666666666666</v>
      </c>
      <c r="G39" s="627">
        <v>45197</v>
      </c>
      <c r="H39" s="771">
        <v>0.33333333333333331</v>
      </c>
      <c r="I39" s="807"/>
      <c r="J39" s="771"/>
      <c r="K39" s="629"/>
      <c r="L39" s="776"/>
      <c r="M39" s="739">
        <v>45199</v>
      </c>
      <c r="N39" s="287">
        <v>45207</v>
      </c>
      <c r="O39" s="288"/>
      <c r="P39" s="288">
        <v>45209</v>
      </c>
      <c r="Q39" s="289">
        <v>45209</v>
      </c>
      <c r="R39" s="290">
        <v>45217</v>
      </c>
      <c r="S39" s="290"/>
      <c r="T39" s="288">
        <v>45211</v>
      </c>
      <c r="U39" s="288">
        <v>45211</v>
      </c>
      <c r="V39" s="288">
        <v>45211</v>
      </c>
      <c r="W39" s="288">
        <v>45208</v>
      </c>
      <c r="X39" s="288">
        <v>45209</v>
      </c>
      <c r="Y39" s="288">
        <v>45211</v>
      </c>
      <c r="Z39" s="289"/>
      <c r="AA39" s="290">
        <v>45211</v>
      </c>
      <c r="AB39" s="777"/>
      <c r="AC39" s="742"/>
      <c r="AD39" s="772"/>
      <c r="AE39" s="773"/>
      <c r="AF39" s="774"/>
      <c r="AG39" s="775"/>
      <c r="AH39" s="775"/>
      <c r="AI39" s="775"/>
      <c r="AJ39" s="775"/>
      <c r="AK39" s="775"/>
      <c r="AL39" s="775"/>
      <c r="AM39" s="775"/>
      <c r="AN39" s="775"/>
      <c r="AO39" s="775"/>
      <c r="AP39" s="775"/>
      <c r="AQ39" s="775"/>
      <c r="AR39" s="775"/>
      <c r="AS39" s="775"/>
    </row>
    <row r="40" spans="1:45" ht="15.75" customHeight="1">
      <c r="N40" s="22"/>
      <c r="O40" s="22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</row>
    <row r="41" spans="1:45" ht="15.75" customHeight="1">
      <c r="A41" s="143" t="s">
        <v>183</v>
      </c>
      <c r="B41" s="143"/>
      <c r="N41" s="22"/>
      <c r="O41" s="22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 ht="15.75" customHeight="1">
      <c r="N42" s="22"/>
      <c r="O42" s="22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</row>
    <row r="43" spans="1:45" ht="15.75" customHeight="1">
      <c r="N43" s="22"/>
      <c r="O43" s="22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ht="15.75" customHeight="1">
      <c r="N44" s="22"/>
      <c r="O44" s="22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</row>
    <row r="45" spans="1:45" ht="15.75" customHeight="1">
      <c r="N45" s="22"/>
      <c r="O45" s="22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 ht="15.75" customHeight="1">
      <c r="N46" s="22"/>
      <c r="O46" s="22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</row>
    <row r="47" spans="1:45" ht="15.75" customHeight="1">
      <c r="N47" s="22"/>
      <c r="O47" s="22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 ht="15.75" customHeight="1">
      <c r="N48" s="22"/>
      <c r="O48" s="22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</row>
    <row r="49" spans="14:45" ht="15.75" customHeight="1">
      <c r="N49" s="22"/>
      <c r="O49" s="22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4:45" ht="15.75" customHeight="1">
      <c r="N50" s="22"/>
      <c r="O50" s="22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</row>
    <row r="51" spans="14:45" ht="15.75" customHeight="1">
      <c r="N51" s="22"/>
      <c r="O51" s="22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4:45" ht="15.75" customHeight="1">
      <c r="N52" s="22"/>
      <c r="O52" s="22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</row>
    <row r="53" spans="14:45" ht="15.75" customHeight="1">
      <c r="N53" s="22"/>
      <c r="O53" s="22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4:45" ht="15.75" customHeight="1">
      <c r="N54" s="22"/>
      <c r="O54" s="22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</row>
    <row r="55" spans="14:45" ht="15.75" customHeight="1">
      <c r="N55" s="22"/>
      <c r="O55" s="22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</row>
    <row r="56" spans="14:45" ht="15.75" customHeight="1">
      <c r="N56" s="22"/>
      <c r="O56" s="22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</row>
    <row r="57" spans="14:45" ht="15.75" customHeight="1">
      <c r="N57" s="22"/>
      <c r="O57" s="22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</row>
    <row r="58" spans="14:45" ht="15.75" customHeight="1">
      <c r="N58" s="22"/>
      <c r="O58" s="22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</row>
    <row r="59" spans="14:45" ht="15.75" customHeight="1">
      <c r="N59" s="22"/>
      <c r="O59" s="22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</row>
    <row r="60" spans="14:45" ht="15.75" customHeight="1">
      <c r="N60" s="22"/>
      <c r="O60" s="22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</row>
    <row r="61" spans="14:45" ht="15.75" customHeight="1">
      <c r="N61" s="22"/>
      <c r="O61" s="22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</row>
    <row r="62" spans="14:45" ht="15.75" customHeight="1">
      <c r="N62" s="22"/>
      <c r="O62" s="22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</row>
    <row r="63" spans="14:45" ht="15.75" customHeight="1">
      <c r="N63" s="22"/>
      <c r="O63" s="22"/>
    </row>
    <row r="64" spans="14:45" ht="15.75" customHeight="1">
      <c r="N64" s="22"/>
      <c r="O64" s="22"/>
    </row>
    <row r="65" spans="14:15" ht="15.75" customHeight="1">
      <c r="N65" s="22"/>
      <c r="O65" s="22"/>
    </row>
    <row r="66" spans="14:15" ht="15.75" customHeight="1">
      <c r="N66" s="22"/>
      <c r="O66" s="22"/>
    </row>
    <row r="67" spans="14:15" ht="15.75" customHeight="1">
      <c r="N67" s="22"/>
      <c r="O67" s="22"/>
    </row>
    <row r="68" spans="14:15" ht="15.75" customHeight="1">
      <c r="N68" s="22"/>
      <c r="O68" s="22"/>
    </row>
    <row r="69" spans="14:15" ht="15.75" customHeight="1">
      <c r="N69" s="22"/>
      <c r="O69" s="22"/>
    </row>
    <row r="70" spans="14:15" ht="15.75" customHeight="1">
      <c r="N70" s="22"/>
      <c r="O70" s="22"/>
    </row>
    <row r="71" spans="14:15" ht="15.75" customHeight="1">
      <c r="N71" s="22"/>
      <c r="O71" s="22"/>
    </row>
    <row r="72" spans="14:15" ht="15.75" customHeight="1">
      <c r="N72" s="22"/>
      <c r="O72" s="22"/>
    </row>
    <row r="73" spans="14:15" ht="15.75" customHeight="1">
      <c r="N73" s="22"/>
      <c r="O73" s="22"/>
    </row>
    <row r="74" spans="14:15" ht="15.75" customHeight="1">
      <c r="N74" s="22"/>
      <c r="O74" s="22"/>
    </row>
    <row r="75" spans="14:15" ht="15.75" customHeight="1">
      <c r="N75" s="22"/>
      <c r="O75" s="22"/>
    </row>
    <row r="76" spans="14:15" ht="15.75" customHeight="1">
      <c r="N76" s="22"/>
      <c r="O76" s="22"/>
    </row>
    <row r="77" spans="14:15" ht="15.75" customHeight="1">
      <c r="N77" s="22"/>
      <c r="O77" s="22"/>
    </row>
    <row r="78" spans="14:15" ht="15.75" customHeight="1">
      <c r="N78" s="22"/>
      <c r="O78" s="22"/>
    </row>
    <row r="79" spans="14:15" ht="15.75" customHeight="1">
      <c r="N79" s="22"/>
      <c r="O79" s="22"/>
    </row>
    <row r="80" spans="14:15" ht="15.75" customHeight="1">
      <c r="N80" s="22"/>
      <c r="O80" s="22"/>
    </row>
    <row r="81" spans="14:15" ht="15.75" customHeight="1">
      <c r="N81" s="22"/>
      <c r="O81" s="22"/>
    </row>
    <row r="82" spans="14:15" ht="15.75" customHeight="1">
      <c r="N82" s="22"/>
      <c r="O82" s="22"/>
    </row>
    <row r="83" spans="14:15" ht="15.75" customHeight="1">
      <c r="N83" s="22"/>
      <c r="O83" s="22"/>
    </row>
    <row r="84" spans="14:15" ht="15.75" customHeight="1">
      <c r="N84" s="22"/>
      <c r="O84" s="22"/>
    </row>
    <row r="85" spans="14:15" ht="15.75" customHeight="1">
      <c r="N85" s="22"/>
      <c r="O85" s="22"/>
    </row>
    <row r="86" spans="14:15" ht="15.75" customHeight="1">
      <c r="N86" s="22"/>
      <c r="O86" s="22"/>
    </row>
    <row r="87" spans="14:15" ht="15.75" customHeight="1">
      <c r="N87" s="22"/>
      <c r="O87" s="22"/>
    </row>
    <row r="88" spans="14:15" ht="15.75" customHeight="1">
      <c r="N88" s="22"/>
      <c r="O88" s="22"/>
    </row>
    <row r="89" spans="14:15" ht="15.75" customHeight="1">
      <c r="N89" s="22"/>
      <c r="O89" s="22"/>
    </row>
    <row r="90" spans="14:15" ht="15.75" customHeight="1">
      <c r="N90" s="22"/>
      <c r="O90" s="22"/>
    </row>
  </sheetData>
  <mergeCells count="12">
    <mergeCell ref="G8:H8"/>
    <mergeCell ref="K8:L8"/>
    <mergeCell ref="A4:AC4"/>
    <mergeCell ref="A1:AC1"/>
    <mergeCell ref="A2:AC2"/>
    <mergeCell ref="A3:AC3"/>
    <mergeCell ref="B7:D8"/>
    <mergeCell ref="E7:L7"/>
    <mergeCell ref="Q7:T7"/>
    <mergeCell ref="W7:AC7"/>
    <mergeCell ref="E8:F8"/>
    <mergeCell ref="I8:J8"/>
  </mergeCells>
  <phoneticPr fontId="21" type="noConversion"/>
  <hyperlinks>
    <hyperlink ref="A5" location="INDEX!A1" display="BACK TO INDEX"/>
  </hyperlinks>
  <pageMargins left="0.6" right="0" top="0" bottom="0" header="0.5" footer="0.5"/>
  <pageSetup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70C0"/>
  </sheetPr>
  <dimension ref="A1:Q26"/>
  <sheetViews>
    <sheetView zoomScaleNormal="100" workbookViewId="0">
      <selection activeCell="A30" sqref="A30"/>
    </sheetView>
  </sheetViews>
  <sheetFormatPr defaultColWidth="9" defaultRowHeight="12" customHeight="1"/>
  <cols>
    <col min="1" max="1" width="30" style="5" customWidth="1"/>
    <col min="2" max="2" width="18.5703125" style="4" customWidth="1"/>
    <col min="3" max="3" width="19.140625" style="4" customWidth="1"/>
    <col min="4" max="6" width="25.28515625" style="5" customWidth="1"/>
    <col min="7" max="7" width="24.7109375" style="3" customWidth="1"/>
    <col min="8" max="8" width="12.5703125" style="131" bestFit="1" customWidth="1"/>
    <col min="9" max="16384" width="9" style="5"/>
  </cols>
  <sheetData>
    <row r="1" spans="1:17" s="6" customFormat="1" ht="26.25">
      <c r="A1" s="1279" t="s">
        <v>170</v>
      </c>
      <c r="B1" s="1279"/>
      <c r="C1" s="1279"/>
      <c r="D1" s="1279"/>
      <c r="E1" s="1279"/>
      <c r="F1" s="1279"/>
      <c r="G1" s="1279"/>
      <c r="H1" s="123"/>
    </row>
    <row r="2" spans="1:17" s="7" customFormat="1" ht="18.75">
      <c r="A2" s="1280" t="s">
        <v>174</v>
      </c>
      <c r="B2" s="1280"/>
      <c r="C2" s="1280"/>
      <c r="D2" s="1280"/>
      <c r="E2" s="1280"/>
      <c r="F2" s="1280"/>
      <c r="G2" s="1280"/>
      <c r="H2" s="123"/>
    </row>
    <row r="3" spans="1:17" s="7" customFormat="1" ht="19.5" thickBot="1">
      <c r="A3" s="1281" t="s">
        <v>175</v>
      </c>
      <c r="B3" s="1281"/>
      <c r="C3" s="1281"/>
      <c r="D3" s="1281"/>
      <c r="E3" s="1281"/>
      <c r="F3" s="1281"/>
      <c r="G3" s="1281"/>
      <c r="H3" s="123"/>
    </row>
    <row r="4" spans="1:17" s="42" customFormat="1" ht="24" thickTop="1">
      <c r="A4" s="1334" t="s">
        <v>19</v>
      </c>
      <c r="B4" s="1334"/>
      <c r="C4" s="1334"/>
      <c r="D4" s="1334"/>
      <c r="E4" s="1334"/>
      <c r="F4" s="1334"/>
      <c r="G4" s="1334"/>
      <c r="H4" s="123"/>
    </row>
    <row r="5" spans="1:17" s="36" customFormat="1" ht="20.25" customHeight="1">
      <c r="A5" s="795" t="s">
        <v>91</v>
      </c>
      <c r="B5" s="43"/>
      <c r="C5" s="43"/>
      <c r="G5" s="42"/>
      <c r="H5" s="131"/>
    </row>
    <row r="6" spans="1:17" s="16" customFormat="1" ht="14.25" customHeight="1" thickBot="1">
      <c r="B6" s="24"/>
      <c r="C6" s="23"/>
      <c r="E6" s="242"/>
      <c r="F6" s="242" t="s">
        <v>47</v>
      </c>
      <c r="G6" s="243">
        <f ca="1">TODAY()</f>
        <v>45163</v>
      </c>
      <c r="H6" s="131"/>
    </row>
    <row r="7" spans="1:17" s="94" customFormat="1" ht="57">
      <c r="A7" s="355" t="s">
        <v>263</v>
      </c>
      <c r="B7" s="318" t="s">
        <v>313</v>
      </c>
      <c r="C7" s="319" t="s">
        <v>115</v>
      </c>
      <c r="D7" s="320" t="s">
        <v>289</v>
      </c>
      <c r="E7" s="320" t="s">
        <v>316</v>
      </c>
      <c r="F7" s="441" t="s">
        <v>317</v>
      </c>
      <c r="G7" s="441" t="s">
        <v>430</v>
      </c>
      <c r="H7" s="131"/>
    </row>
    <row r="8" spans="1:17" s="94" customFormat="1" ht="15" customHeight="1">
      <c r="A8" s="356" t="s">
        <v>273</v>
      </c>
      <c r="B8" s="352"/>
      <c r="C8" s="353" t="s">
        <v>640</v>
      </c>
      <c r="D8" s="354" t="s">
        <v>25</v>
      </c>
      <c r="E8" s="354" t="s">
        <v>25</v>
      </c>
      <c r="F8" s="357" t="s">
        <v>25</v>
      </c>
      <c r="G8" s="357" t="s">
        <v>25</v>
      </c>
      <c r="H8" s="131"/>
      <c r="K8" s="7"/>
      <c r="L8" s="7"/>
      <c r="M8" s="7"/>
      <c r="N8" s="7"/>
      <c r="O8" s="7"/>
      <c r="P8" s="7"/>
      <c r="Q8" s="7"/>
    </row>
    <row r="9" spans="1:17" s="99" customFormat="1" ht="18.75">
      <c r="A9" s="350"/>
      <c r="B9" s="351"/>
      <c r="C9" s="351"/>
      <c r="D9" s="1407" t="s">
        <v>136</v>
      </c>
      <c r="E9" s="1407"/>
      <c r="F9" s="1407"/>
      <c r="G9" s="1408"/>
      <c r="H9" s="123"/>
      <c r="I9" s="7"/>
      <c r="J9" s="7"/>
      <c r="K9" s="7"/>
      <c r="L9" s="7"/>
      <c r="M9" s="7"/>
      <c r="N9" s="7"/>
      <c r="O9" s="7"/>
      <c r="P9" s="7"/>
      <c r="Q9" s="7"/>
    </row>
    <row r="10" spans="1:17" s="100" customFormat="1" ht="23.25">
      <c r="A10" s="95"/>
      <c r="B10" s="96" t="s">
        <v>137</v>
      </c>
      <c r="C10" s="97"/>
      <c r="D10" s="477" t="s">
        <v>431</v>
      </c>
      <c r="E10" s="477" t="s">
        <v>235</v>
      </c>
      <c r="F10" s="585" t="s">
        <v>124</v>
      </c>
      <c r="G10" s="585" t="s">
        <v>122</v>
      </c>
      <c r="H10"/>
      <c r="I10" s="7"/>
      <c r="J10" s="7"/>
      <c r="K10" s="42"/>
      <c r="L10" s="42"/>
      <c r="M10" s="42"/>
      <c r="N10" s="42"/>
      <c r="O10" s="42"/>
      <c r="P10" s="42"/>
      <c r="Q10" s="42"/>
    </row>
    <row r="11" spans="1:17" s="531" customFormat="1" ht="18.75" customHeight="1">
      <c r="A11" s="183" t="s">
        <v>443</v>
      </c>
      <c r="B11" s="183" t="s">
        <v>755</v>
      </c>
      <c r="C11" s="182">
        <v>45168</v>
      </c>
      <c r="D11" s="183">
        <f>C11+8</f>
        <v>45176</v>
      </c>
      <c r="E11" s="183">
        <f>C11+9</f>
        <v>45177</v>
      </c>
      <c r="F11" s="584">
        <f>C11+10</f>
        <v>45178</v>
      </c>
      <c r="G11" s="184">
        <f>C11+11</f>
        <v>45179</v>
      </c>
      <c r="H11" s="1033" t="s">
        <v>761</v>
      </c>
      <c r="I11" s="42"/>
      <c r="J11" s="42"/>
      <c r="K11" s="36"/>
      <c r="L11" s="36"/>
      <c r="M11" s="36"/>
      <c r="N11" s="36"/>
      <c r="O11" s="36"/>
      <c r="P11" s="36"/>
      <c r="Q11" s="36"/>
    </row>
    <row r="12" spans="1:17" s="529" customFormat="1" ht="18.75" customHeight="1">
      <c r="A12" s="183" t="s">
        <v>754</v>
      </c>
      <c r="B12" s="183" t="s">
        <v>636</v>
      </c>
      <c r="C12" s="182">
        <f t="shared" ref="C12:C20" si="0">C11+7</f>
        <v>45175</v>
      </c>
      <c r="D12" s="183">
        <f t="shared" ref="D12:D20" si="1">C12+8</f>
        <v>45183</v>
      </c>
      <c r="E12" s="183">
        <f t="shared" ref="E12:E20" si="2">C12+9</f>
        <v>45184</v>
      </c>
      <c r="F12" s="584">
        <f t="shared" ref="F12:F20" si="3">C12+10</f>
        <v>45185</v>
      </c>
      <c r="G12" s="184">
        <f t="shared" ref="G12:G20" si="4">G11+7</f>
        <v>45186</v>
      </c>
      <c r="H12" s="1033"/>
      <c r="I12" s="36"/>
      <c r="J12" s="36"/>
      <c r="K12" s="16"/>
      <c r="L12" s="16"/>
      <c r="M12" s="16"/>
      <c r="N12" s="16"/>
      <c r="O12" s="16"/>
      <c r="P12" s="16"/>
      <c r="Q12" s="16"/>
    </row>
    <row r="13" spans="1:17" s="98" customFormat="1" ht="18.75" customHeight="1">
      <c r="A13" s="183" t="s">
        <v>500</v>
      </c>
      <c r="B13" s="183" t="s">
        <v>637</v>
      </c>
      <c r="C13" s="182">
        <f t="shared" si="0"/>
        <v>45182</v>
      </c>
      <c r="D13" s="183">
        <f t="shared" si="1"/>
        <v>45190</v>
      </c>
      <c r="E13" s="183">
        <f t="shared" si="2"/>
        <v>45191</v>
      </c>
      <c r="F13" s="584">
        <f t="shared" si="3"/>
        <v>45192</v>
      </c>
      <c r="G13" s="184">
        <f t="shared" si="4"/>
        <v>45193</v>
      </c>
      <c r="H13"/>
      <c r="I13" s="94"/>
      <c r="J13" s="94"/>
      <c r="K13" s="94"/>
      <c r="L13" s="94"/>
      <c r="M13" s="94"/>
      <c r="N13" s="94"/>
      <c r="O13" s="94"/>
      <c r="P13" s="94"/>
      <c r="Q13" s="94"/>
    </row>
    <row r="14" spans="1:17" s="98" customFormat="1" ht="18.75" customHeight="1">
      <c r="A14" s="183" t="s">
        <v>753</v>
      </c>
      <c r="B14" s="183" t="s">
        <v>638</v>
      </c>
      <c r="C14" s="182">
        <f t="shared" si="0"/>
        <v>45189</v>
      </c>
      <c r="D14" s="183">
        <f t="shared" si="1"/>
        <v>45197</v>
      </c>
      <c r="E14" s="183">
        <f t="shared" si="2"/>
        <v>45198</v>
      </c>
      <c r="F14" s="584">
        <f t="shared" si="3"/>
        <v>45199</v>
      </c>
      <c r="G14" s="184">
        <f t="shared" si="4"/>
        <v>45200</v>
      </c>
      <c r="H14"/>
      <c r="I14" s="7"/>
      <c r="J14" s="7"/>
      <c r="K14" s="7"/>
      <c r="L14" s="7"/>
      <c r="M14" s="7"/>
      <c r="N14" s="7"/>
      <c r="O14" s="7"/>
      <c r="P14" s="7"/>
      <c r="Q14" s="7"/>
    </row>
    <row r="15" spans="1:17" s="98" customFormat="1" ht="18.75" customHeight="1">
      <c r="A15" s="183" t="s">
        <v>443</v>
      </c>
      <c r="B15" s="183" t="s">
        <v>639</v>
      </c>
      <c r="C15" s="182">
        <f t="shared" si="0"/>
        <v>45196</v>
      </c>
      <c r="D15" s="183">
        <f t="shared" si="1"/>
        <v>45204</v>
      </c>
      <c r="E15" s="183">
        <f t="shared" si="2"/>
        <v>45205</v>
      </c>
      <c r="F15" s="584">
        <f t="shared" si="3"/>
        <v>45206</v>
      </c>
      <c r="G15" s="184">
        <f t="shared" si="4"/>
        <v>45207</v>
      </c>
      <c r="H15"/>
      <c r="I15" s="7"/>
      <c r="J15" s="7"/>
      <c r="K15" s="7"/>
      <c r="L15" s="7"/>
      <c r="M15" s="7"/>
      <c r="N15" s="7"/>
      <c r="O15" s="7"/>
      <c r="P15" s="7"/>
      <c r="Q15" s="7"/>
    </row>
    <row r="16" spans="1:17" s="98" customFormat="1" ht="18.75" customHeight="1">
      <c r="A16" s="183" t="s">
        <v>754</v>
      </c>
      <c r="B16" s="183" t="s">
        <v>756</v>
      </c>
      <c r="C16" s="182">
        <f t="shared" si="0"/>
        <v>45203</v>
      </c>
      <c r="D16" s="183">
        <f t="shared" si="1"/>
        <v>45211</v>
      </c>
      <c r="E16" s="183">
        <f t="shared" si="2"/>
        <v>45212</v>
      </c>
      <c r="F16" s="584">
        <f t="shared" si="3"/>
        <v>45213</v>
      </c>
      <c r="G16" s="184">
        <f t="shared" si="4"/>
        <v>45214</v>
      </c>
      <c r="H16"/>
      <c r="I16" s="42"/>
      <c r="J16" s="42"/>
      <c r="K16" s="42"/>
      <c r="L16" s="42"/>
      <c r="M16" s="42"/>
      <c r="N16" s="42"/>
      <c r="O16" s="42"/>
      <c r="P16" s="42"/>
      <c r="Q16" s="42"/>
    </row>
    <row r="17" spans="1:17" s="98" customFormat="1" ht="18.75" customHeight="1">
      <c r="A17" s="183" t="s">
        <v>500</v>
      </c>
      <c r="B17" s="183" t="s">
        <v>757</v>
      </c>
      <c r="C17" s="182">
        <f t="shared" si="0"/>
        <v>45210</v>
      </c>
      <c r="D17" s="183">
        <f t="shared" si="1"/>
        <v>45218</v>
      </c>
      <c r="E17" s="183">
        <f t="shared" si="2"/>
        <v>45219</v>
      </c>
      <c r="F17" s="584">
        <f t="shared" si="3"/>
        <v>45220</v>
      </c>
      <c r="G17" s="184">
        <f t="shared" si="4"/>
        <v>45221</v>
      </c>
      <c r="H17"/>
      <c r="I17" s="42"/>
      <c r="J17" s="42"/>
      <c r="K17" s="42"/>
      <c r="L17" s="42"/>
      <c r="M17" s="42"/>
      <c r="N17" s="42"/>
      <c r="O17" s="42"/>
      <c r="P17" s="42"/>
      <c r="Q17" s="42"/>
    </row>
    <row r="18" spans="1:17" s="98" customFormat="1" ht="18.75" customHeight="1">
      <c r="A18" s="183" t="s">
        <v>753</v>
      </c>
      <c r="B18" s="183" t="s">
        <v>758</v>
      </c>
      <c r="C18" s="182">
        <f t="shared" si="0"/>
        <v>45217</v>
      </c>
      <c r="D18" s="183">
        <f t="shared" si="1"/>
        <v>45225</v>
      </c>
      <c r="E18" s="183">
        <f t="shared" si="2"/>
        <v>45226</v>
      </c>
      <c r="F18" s="584">
        <f t="shared" si="3"/>
        <v>45227</v>
      </c>
      <c r="G18" s="184">
        <f t="shared" si="4"/>
        <v>45228</v>
      </c>
      <c r="H18"/>
      <c r="I18" s="42"/>
      <c r="J18" s="42"/>
      <c r="K18" s="42"/>
      <c r="L18" s="42"/>
      <c r="M18" s="42"/>
      <c r="N18" s="42"/>
      <c r="O18" s="42"/>
      <c r="P18" s="42"/>
      <c r="Q18" s="42"/>
    </row>
    <row r="19" spans="1:17" s="98" customFormat="1" ht="18.75" customHeight="1">
      <c r="A19" s="183" t="s">
        <v>443</v>
      </c>
      <c r="B19" s="183" t="s">
        <v>759</v>
      </c>
      <c r="C19" s="182">
        <f t="shared" si="0"/>
        <v>45224</v>
      </c>
      <c r="D19" s="183">
        <f t="shared" si="1"/>
        <v>45232</v>
      </c>
      <c r="E19" s="183">
        <f t="shared" si="2"/>
        <v>45233</v>
      </c>
      <c r="F19" s="584">
        <f t="shared" si="3"/>
        <v>45234</v>
      </c>
      <c r="G19" s="184">
        <f t="shared" si="4"/>
        <v>45235</v>
      </c>
      <c r="H19"/>
      <c r="I19" s="42"/>
      <c r="J19" s="42"/>
      <c r="K19" s="42"/>
      <c r="L19" s="42"/>
      <c r="M19" s="42"/>
      <c r="N19" s="42"/>
      <c r="O19" s="42"/>
      <c r="P19" s="42"/>
      <c r="Q19" s="42"/>
    </row>
    <row r="20" spans="1:17" s="442" customFormat="1" ht="18.75" customHeight="1" thickBot="1">
      <c r="A20" s="586" t="s">
        <v>754</v>
      </c>
      <c r="B20" s="586" t="s">
        <v>760</v>
      </c>
      <c r="C20" s="586">
        <f t="shared" si="0"/>
        <v>45231</v>
      </c>
      <c r="D20" s="587">
        <f t="shared" si="1"/>
        <v>45239</v>
      </c>
      <c r="E20" s="587">
        <f t="shared" si="2"/>
        <v>45240</v>
      </c>
      <c r="F20" s="588">
        <f t="shared" si="3"/>
        <v>45241</v>
      </c>
      <c r="G20" s="589">
        <f t="shared" si="4"/>
        <v>45242</v>
      </c>
      <c r="H20" s="131"/>
      <c r="I20" s="36"/>
      <c r="J20" s="36"/>
      <c r="K20" s="36"/>
      <c r="L20" s="36"/>
      <c r="M20" s="36"/>
      <c r="N20" s="36"/>
      <c r="O20" s="36"/>
      <c r="P20" s="36"/>
      <c r="Q20" s="36"/>
    </row>
    <row r="21" spans="1:17" s="94" customFormat="1" ht="12" customHeight="1">
      <c r="B21" s="126"/>
      <c r="C21" s="126"/>
      <c r="D21" s="125"/>
      <c r="E21" s="125"/>
      <c r="F21" s="125"/>
      <c r="G21" s="127"/>
      <c r="H21" s="131"/>
    </row>
    <row r="22" spans="1:17" ht="12" customHeight="1">
      <c r="A22" s="143" t="s">
        <v>183</v>
      </c>
      <c r="B22" s="143"/>
    </row>
    <row r="23" spans="1:17" ht="18.75" customHeight="1">
      <c r="A23" s="150" t="s">
        <v>262</v>
      </c>
      <c r="B23" s="150"/>
    </row>
    <row r="24" spans="1:17" ht="12" customHeight="1" thickBot="1">
      <c r="A24" s="151"/>
      <c r="B24" s="151"/>
    </row>
    <row r="25" spans="1:17" ht="12" customHeight="1" thickBot="1">
      <c r="A25" s="454" t="s">
        <v>192</v>
      </c>
      <c r="B25" s="455" t="s">
        <v>321</v>
      </c>
    </row>
    <row r="26" spans="1:17" ht="17.25" customHeight="1">
      <c r="A26" s="457" t="s">
        <v>322</v>
      </c>
      <c r="B26" s="456" t="s">
        <v>641</v>
      </c>
    </row>
  </sheetData>
  <mergeCells count="5">
    <mergeCell ref="A1:G1"/>
    <mergeCell ref="A2:G2"/>
    <mergeCell ref="A3:G3"/>
    <mergeCell ref="A4:G4"/>
    <mergeCell ref="D9:G9"/>
  </mergeCells>
  <phoneticPr fontId="21" type="noConversion"/>
  <hyperlinks>
    <hyperlink ref="A5" location="INDEX!A1" display="BACK TO INDEX"/>
  </hyperlinks>
  <pageMargins left="0.75" right="0.75" top="0.25" bottom="0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70C0"/>
  </sheetPr>
  <dimension ref="A1:N39"/>
  <sheetViews>
    <sheetView zoomScaleNormal="100" workbookViewId="0">
      <selection activeCell="A41" sqref="A41"/>
    </sheetView>
  </sheetViews>
  <sheetFormatPr defaultColWidth="14.42578125" defaultRowHeight="15.75"/>
  <cols>
    <col min="1" max="1" width="18.42578125" style="12" customWidth="1"/>
    <col min="2" max="2" width="11.5703125" style="12" customWidth="1"/>
    <col min="3" max="3" width="12" style="12" customWidth="1"/>
    <col min="4" max="10" width="12" style="6" customWidth="1"/>
    <col min="11" max="11" width="2.140625" style="6" customWidth="1"/>
    <col min="12" max="12" width="19" style="6" customWidth="1"/>
    <col min="13" max="16384" width="14.42578125" style="6"/>
  </cols>
  <sheetData>
    <row r="1" spans="1:14" ht="26.25">
      <c r="A1" s="1279" t="s">
        <v>170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</row>
    <row r="2" spans="1:14" s="7" customFormat="1" ht="18.75">
      <c r="A2" s="1280" t="s">
        <v>174</v>
      </c>
      <c r="B2" s="1280"/>
      <c r="C2" s="1280"/>
      <c r="D2" s="1280"/>
      <c r="E2" s="1280"/>
      <c r="F2" s="1280"/>
      <c r="G2" s="1280"/>
      <c r="H2" s="1280"/>
      <c r="I2" s="1280"/>
      <c r="J2" s="1280"/>
      <c r="K2" s="1280"/>
    </row>
    <row r="3" spans="1:14" s="7" customFormat="1" ht="19.5" thickBot="1">
      <c r="A3" s="1281" t="s">
        <v>175</v>
      </c>
      <c r="B3" s="1281"/>
      <c r="C3" s="1281"/>
      <c r="D3" s="1281"/>
      <c r="E3" s="1281"/>
      <c r="F3" s="1281"/>
      <c r="G3" s="1281"/>
      <c r="H3" s="1281"/>
      <c r="I3" s="1281"/>
      <c r="J3" s="1281"/>
      <c r="K3" s="1281"/>
    </row>
    <row r="4" spans="1:14" s="42" customFormat="1" ht="25.5" customHeight="1" thickTop="1">
      <c r="A4" s="1310" t="s">
        <v>20</v>
      </c>
      <c r="B4" s="1310"/>
      <c r="C4" s="1310"/>
      <c r="D4" s="1310"/>
      <c r="E4" s="1310"/>
      <c r="F4" s="1310"/>
      <c r="G4" s="1310"/>
      <c r="H4" s="1310"/>
      <c r="I4" s="1310"/>
      <c r="J4" s="1310"/>
      <c r="K4" s="1310"/>
    </row>
    <row r="5" spans="1:14" s="42" customFormat="1" ht="16.5" customHeight="1">
      <c r="A5" s="795" t="s">
        <v>91</v>
      </c>
      <c r="B5" s="1"/>
      <c r="C5" s="1"/>
      <c r="D5" s="1"/>
      <c r="E5" s="1"/>
      <c r="F5" s="1"/>
      <c r="G5" s="1"/>
      <c r="H5" s="1"/>
      <c r="I5" s="1"/>
      <c r="J5" s="1"/>
    </row>
    <row r="6" spans="1:14" s="2" customFormat="1" ht="19.5" thickBot="1">
      <c r="B6" s="44"/>
      <c r="C6" s="44"/>
      <c r="H6" s="242"/>
      <c r="I6" s="242" t="s">
        <v>47</v>
      </c>
      <c r="J6" s="243">
        <f ca="1">TODAY()</f>
        <v>45163</v>
      </c>
      <c r="K6" s="7"/>
    </row>
    <row r="7" spans="1:14" s="85" customFormat="1" ht="23.25">
      <c r="A7" s="1409" t="s">
        <v>380</v>
      </c>
      <c r="B7" s="1411" t="s">
        <v>82</v>
      </c>
      <c r="C7" s="835" t="s">
        <v>21</v>
      </c>
      <c r="D7" s="1411" t="s">
        <v>299</v>
      </c>
      <c r="E7" s="1411" t="s">
        <v>300</v>
      </c>
      <c r="F7" s="1411" t="s">
        <v>301</v>
      </c>
      <c r="G7" s="1411" t="s">
        <v>302</v>
      </c>
      <c r="H7" s="1411" t="s">
        <v>303</v>
      </c>
      <c r="I7" s="1411" t="s">
        <v>304</v>
      </c>
      <c r="J7" s="1414" t="s">
        <v>305</v>
      </c>
      <c r="K7" s="42"/>
      <c r="L7" s="6"/>
      <c r="M7" s="6"/>
      <c r="N7" s="6"/>
    </row>
    <row r="8" spans="1:14" s="85" customFormat="1" ht="24" thickBot="1">
      <c r="A8" s="1410"/>
      <c r="B8" s="1413"/>
      <c r="C8" s="836" t="s">
        <v>3</v>
      </c>
      <c r="D8" s="1412"/>
      <c r="E8" s="1413"/>
      <c r="F8" s="1413"/>
      <c r="G8" s="1413"/>
      <c r="H8" s="1413"/>
      <c r="I8" s="1413"/>
      <c r="J8" s="1415"/>
      <c r="K8" s="42"/>
      <c r="L8" s="6"/>
      <c r="M8" s="6"/>
      <c r="N8" s="6"/>
    </row>
    <row r="9" spans="1:14">
      <c r="A9" s="914" t="s">
        <v>437</v>
      </c>
      <c r="B9" s="906" t="s">
        <v>769</v>
      </c>
      <c r="C9" s="706">
        <v>45165</v>
      </c>
      <c r="D9" s="706">
        <f>C9+3</f>
        <v>45168</v>
      </c>
      <c r="E9" s="706">
        <f>D9</f>
        <v>45168</v>
      </c>
      <c r="F9" s="907">
        <f>C9+8</f>
        <v>45173</v>
      </c>
      <c r="G9" s="907">
        <f>F9+1</f>
        <v>45174</v>
      </c>
      <c r="H9" s="907">
        <f>G9+1</f>
        <v>45175</v>
      </c>
      <c r="I9" s="863">
        <f>H9</f>
        <v>45175</v>
      </c>
      <c r="J9" s="864">
        <f>I9+1</f>
        <v>45176</v>
      </c>
      <c r="K9" s="651"/>
      <c r="L9" s="651"/>
      <c r="M9" s="651"/>
    </row>
    <row r="10" spans="1:14">
      <c r="A10" s="785" t="s">
        <v>516</v>
      </c>
      <c r="B10" s="786" t="s">
        <v>646</v>
      </c>
      <c r="C10" s="909">
        <v>45173</v>
      </c>
      <c r="D10" s="230">
        <f t="shared" ref="D10:D19" si="0">C10+3</f>
        <v>45176</v>
      </c>
      <c r="E10" s="230">
        <f t="shared" ref="E10:E19" si="1">D10</f>
        <v>45176</v>
      </c>
      <c r="F10" s="910">
        <f t="shared" ref="F10:F19" si="2">C10+8</f>
        <v>45181</v>
      </c>
      <c r="G10" s="910">
        <f t="shared" ref="G10:G19" si="3">F10+1</f>
        <v>45182</v>
      </c>
      <c r="H10" s="910">
        <f t="shared" ref="H10:H19" si="4">G10+1</f>
        <v>45183</v>
      </c>
      <c r="I10" s="854">
        <f t="shared" ref="I10:I19" si="5">H10</f>
        <v>45183</v>
      </c>
      <c r="J10" s="865">
        <f t="shared" ref="J10:J19" si="6">I10+1</f>
        <v>45184</v>
      </c>
      <c r="K10" s="651"/>
      <c r="L10" s="651"/>
      <c r="M10" s="651"/>
    </row>
    <row r="11" spans="1:14">
      <c r="A11" s="785" t="s">
        <v>438</v>
      </c>
      <c r="B11" s="786" t="s">
        <v>768</v>
      </c>
      <c r="C11" s="909">
        <v>45176</v>
      </c>
      <c r="D11" s="230">
        <f t="shared" si="0"/>
        <v>45179</v>
      </c>
      <c r="E11" s="230">
        <f t="shared" si="1"/>
        <v>45179</v>
      </c>
      <c r="F11" s="910">
        <f t="shared" si="2"/>
        <v>45184</v>
      </c>
      <c r="G11" s="910">
        <f t="shared" si="3"/>
        <v>45185</v>
      </c>
      <c r="H11" s="910">
        <f t="shared" si="4"/>
        <v>45186</v>
      </c>
      <c r="I11" s="854">
        <f t="shared" si="5"/>
        <v>45186</v>
      </c>
      <c r="J11" s="865">
        <f t="shared" si="6"/>
        <v>45187</v>
      </c>
      <c r="K11" s="651"/>
      <c r="L11" s="651"/>
      <c r="M11" s="651"/>
    </row>
    <row r="12" spans="1:14">
      <c r="A12" s="785" t="s">
        <v>437</v>
      </c>
      <c r="B12" s="786" t="s">
        <v>647</v>
      </c>
      <c r="C12" s="909">
        <v>45186</v>
      </c>
      <c r="D12" s="230">
        <f t="shared" si="0"/>
        <v>45189</v>
      </c>
      <c r="E12" s="230">
        <f t="shared" si="1"/>
        <v>45189</v>
      </c>
      <c r="F12" s="910">
        <f t="shared" si="2"/>
        <v>45194</v>
      </c>
      <c r="G12" s="910">
        <f t="shared" si="3"/>
        <v>45195</v>
      </c>
      <c r="H12" s="910">
        <f t="shared" si="4"/>
        <v>45196</v>
      </c>
      <c r="I12" s="854">
        <f t="shared" si="5"/>
        <v>45196</v>
      </c>
      <c r="J12" s="865">
        <f t="shared" si="6"/>
        <v>45197</v>
      </c>
      <c r="K12" s="651"/>
      <c r="L12" s="651"/>
      <c r="M12" s="651"/>
    </row>
    <row r="13" spans="1:14">
      <c r="A13" s="785" t="s">
        <v>595</v>
      </c>
      <c r="B13" s="786" t="s">
        <v>648</v>
      </c>
      <c r="C13" s="909">
        <v>45193</v>
      </c>
      <c r="D13" s="230">
        <f t="shared" si="0"/>
        <v>45196</v>
      </c>
      <c r="E13" s="230">
        <f t="shared" si="1"/>
        <v>45196</v>
      </c>
      <c r="F13" s="910">
        <f t="shared" si="2"/>
        <v>45201</v>
      </c>
      <c r="G13" s="910">
        <f t="shared" si="3"/>
        <v>45202</v>
      </c>
      <c r="H13" s="910">
        <f t="shared" si="4"/>
        <v>45203</v>
      </c>
      <c r="I13" s="854">
        <f t="shared" si="5"/>
        <v>45203</v>
      </c>
      <c r="J13" s="865">
        <f t="shared" si="6"/>
        <v>45204</v>
      </c>
      <c r="K13" s="651"/>
      <c r="L13" s="651"/>
      <c r="M13" s="651"/>
    </row>
    <row r="14" spans="1:14">
      <c r="A14" s="786" t="s">
        <v>438</v>
      </c>
      <c r="B14" s="786" t="s">
        <v>767</v>
      </c>
      <c r="C14" s="909">
        <v>45196</v>
      </c>
      <c r="D14" s="230">
        <f t="shared" si="0"/>
        <v>45199</v>
      </c>
      <c r="E14" s="230">
        <f t="shared" si="1"/>
        <v>45199</v>
      </c>
      <c r="F14" s="910">
        <f t="shared" si="2"/>
        <v>45204</v>
      </c>
      <c r="G14" s="910">
        <f t="shared" si="3"/>
        <v>45205</v>
      </c>
      <c r="H14" s="910">
        <f t="shared" si="4"/>
        <v>45206</v>
      </c>
      <c r="I14" s="854">
        <f t="shared" si="5"/>
        <v>45206</v>
      </c>
      <c r="J14" s="865">
        <f t="shared" si="6"/>
        <v>45207</v>
      </c>
      <c r="K14" s="651"/>
      <c r="L14" s="651"/>
      <c r="M14" s="651"/>
    </row>
    <row r="15" spans="1:14">
      <c r="A15" s="786" t="s">
        <v>437</v>
      </c>
      <c r="B15" s="786" t="s">
        <v>766</v>
      </c>
      <c r="C15" s="909">
        <v>45203</v>
      </c>
      <c r="D15" s="230">
        <f t="shared" si="0"/>
        <v>45206</v>
      </c>
      <c r="E15" s="230">
        <f t="shared" si="1"/>
        <v>45206</v>
      </c>
      <c r="F15" s="910">
        <f t="shared" si="2"/>
        <v>45211</v>
      </c>
      <c r="G15" s="910">
        <f t="shared" si="3"/>
        <v>45212</v>
      </c>
      <c r="H15" s="910">
        <f t="shared" si="4"/>
        <v>45213</v>
      </c>
      <c r="I15" s="854">
        <f t="shared" si="5"/>
        <v>45213</v>
      </c>
      <c r="J15" s="865">
        <f t="shared" si="6"/>
        <v>45214</v>
      </c>
      <c r="K15" s="651"/>
      <c r="L15" s="651"/>
      <c r="M15" s="651"/>
    </row>
    <row r="16" spans="1:14" ht="16.5" customHeight="1">
      <c r="A16" s="786" t="s">
        <v>595</v>
      </c>
      <c r="B16" s="786" t="s">
        <v>765</v>
      </c>
      <c r="C16" s="909">
        <v>45214</v>
      </c>
      <c r="D16" s="230">
        <f t="shared" si="0"/>
        <v>45217</v>
      </c>
      <c r="E16" s="230">
        <f t="shared" si="1"/>
        <v>45217</v>
      </c>
      <c r="F16" s="910">
        <f t="shared" si="2"/>
        <v>45222</v>
      </c>
      <c r="G16" s="910">
        <f t="shared" si="3"/>
        <v>45223</v>
      </c>
      <c r="H16" s="910">
        <f t="shared" si="4"/>
        <v>45224</v>
      </c>
      <c r="I16" s="854">
        <f t="shared" si="5"/>
        <v>45224</v>
      </c>
      <c r="J16" s="865">
        <f t="shared" si="6"/>
        <v>45225</v>
      </c>
      <c r="K16" s="651"/>
      <c r="L16" s="651"/>
      <c r="M16" s="651"/>
    </row>
    <row r="17" spans="1:13" ht="16.5" customHeight="1">
      <c r="A17" s="786" t="s">
        <v>438</v>
      </c>
      <c r="B17" s="786" t="s">
        <v>764</v>
      </c>
      <c r="C17" s="909">
        <v>45217</v>
      </c>
      <c r="D17" s="230">
        <f t="shared" si="0"/>
        <v>45220</v>
      </c>
      <c r="E17" s="230">
        <f t="shared" si="1"/>
        <v>45220</v>
      </c>
      <c r="F17" s="910">
        <f t="shared" si="2"/>
        <v>45225</v>
      </c>
      <c r="G17" s="910">
        <f t="shared" si="3"/>
        <v>45226</v>
      </c>
      <c r="H17" s="910">
        <f t="shared" si="4"/>
        <v>45227</v>
      </c>
      <c r="I17" s="854">
        <f t="shared" si="5"/>
        <v>45227</v>
      </c>
      <c r="J17" s="865">
        <f t="shared" si="6"/>
        <v>45228</v>
      </c>
      <c r="K17" s="651"/>
      <c r="L17" s="651"/>
      <c r="M17" s="651"/>
    </row>
    <row r="18" spans="1:13" ht="16.5" customHeight="1">
      <c r="A18" s="786" t="s">
        <v>437</v>
      </c>
      <c r="B18" s="786" t="s">
        <v>763</v>
      </c>
      <c r="C18" s="909">
        <v>45224</v>
      </c>
      <c r="D18" s="230">
        <f t="shared" si="0"/>
        <v>45227</v>
      </c>
      <c r="E18" s="230">
        <f t="shared" si="1"/>
        <v>45227</v>
      </c>
      <c r="F18" s="910">
        <f t="shared" si="2"/>
        <v>45232</v>
      </c>
      <c r="G18" s="910">
        <f t="shared" si="3"/>
        <v>45233</v>
      </c>
      <c r="H18" s="910">
        <f t="shared" si="4"/>
        <v>45234</v>
      </c>
      <c r="I18" s="854">
        <f t="shared" si="5"/>
        <v>45234</v>
      </c>
      <c r="J18" s="865">
        <f t="shared" si="6"/>
        <v>45235</v>
      </c>
      <c r="K18" s="651"/>
      <c r="L18" s="651"/>
      <c r="M18" s="651"/>
    </row>
    <row r="19" spans="1:13" ht="16.5" thickBot="1">
      <c r="A19" s="918" t="s">
        <v>595</v>
      </c>
      <c r="B19" s="918" t="s">
        <v>762</v>
      </c>
      <c r="C19" s="912">
        <v>45235</v>
      </c>
      <c r="D19" s="196">
        <f t="shared" si="0"/>
        <v>45238</v>
      </c>
      <c r="E19" s="196">
        <f t="shared" si="1"/>
        <v>45238</v>
      </c>
      <c r="F19" s="913">
        <f t="shared" si="2"/>
        <v>45243</v>
      </c>
      <c r="G19" s="913">
        <f t="shared" si="3"/>
        <v>45244</v>
      </c>
      <c r="H19" s="913">
        <f t="shared" si="4"/>
        <v>45245</v>
      </c>
      <c r="I19" s="860">
        <f t="shared" si="5"/>
        <v>45245</v>
      </c>
      <c r="J19" s="866">
        <f t="shared" si="6"/>
        <v>45246</v>
      </c>
      <c r="K19" s="651"/>
      <c r="L19" s="651"/>
      <c r="M19" s="651"/>
    </row>
    <row r="20" spans="1:13" ht="10.5" customHeight="1">
      <c r="A20" s="6"/>
      <c r="B20" s="6"/>
      <c r="C20" s="6"/>
      <c r="K20" s="651"/>
    </row>
    <row r="21" spans="1:13">
      <c r="A21" s="651" t="s">
        <v>770</v>
      </c>
    </row>
    <row r="22" spans="1:13">
      <c r="A22" s="651" t="s">
        <v>771</v>
      </c>
    </row>
    <row r="23" spans="1:13" ht="16.5" thickBot="1">
      <c r="A23" s="651"/>
    </row>
    <row r="24" spans="1:13">
      <c r="A24" s="1409" t="s">
        <v>388</v>
      </c>
      <c r="B24" s="1411" t="s">
        <v>82</v>
      </c>
      <c r="C24" s="835" t="s">
        <v>21</v>
      </c>
      <c r="D24" s="1411" t="s">
        <v>306</v>
      </c>
      <c r="E24" s="1411" t="s">
        <v>294</v>
      </c>
      <c r="F24" s="1411" t="s">
        <v>307</v>
      </c>
      <c r="G24" s="1414" t="s">
        <v>308</v>
      </c>
    </row>
    <row r="25" spans="1:13" ht="26.25" thickBot="1">
      <c r="A25" s="1410"/>
      <c r="B25" s="1413"/>
      <c r="C25" s="836" t="s">
        <v>433</v>
      </c>
      <c r="D25" s="1412"/>
      <c r="E25" s="1413"/>
      <c r="F25" s="1413"/>
      <c r="G25" s="1415"/>
      <c r="H25" s="217"/>
    </row>
    <row r="26" spans="1:13">
      <c r="A26" s="914" t="s">
        <v>528</v>
      </c>
      <c r="B26" s="906" t="s">
        <v>927</v>
      </c>
      <c r="C26" s="706">
        <v>45161</v>
      </c>
      <c r="D26" s="706">
        <f>C26+4</f>
        <v>45165</v>
      </c>
      <c r="E26" s="706">
        <f>C26+8</f>
        <v>45169</v>
      </c>
      <c r="F26" s="907">
        <f>E26</f>
        <v>45169</v>
      </c>
      <c r="G26" s="915">
        <f>C26+11</f>
        <v>45172</v>
      </c>
      <c r="H26" s="651" t="s">
        <v>733</v>
      </c>
      <c r="I26" s="651"/>
      <c r="J26" s="651"/>
    </row>
    <row r="27" spans="1:13">
      <c r="A27" s="785" t="s">
        <v>480</v>
      </c>
      <c r="B27" s="786" t="s">
        <v>781</v>
      </c>
      <c r="C27" s="909">
        <f>C26+7</f>
        <v>45168</v>
      </c>
      <c r="D27" s="230">
        <f>C27+4</f>
        <v>45172</v>
      </c>
      <c r="E27" s="230">
        <f>C27+8</f>
        <v>45176</v>
      </c>
      <c r="F27" s="910">
        <f>E27</f>
        <v>45176</v>
      </c>
      <c r="G27" s="916">
        <f>C27+11</f>
        <v>45179</v>
      </c>
      <c r="H27" s="6" t="s">
        <v>782</v>
      </c>
      <c r="I27" s="651"/>
      <c r="J27" s="651"/>
    </row>
    <row r="28" spans="1:13">
      <c r="A28" s="785" t="s">
        <v>772</v>
      </c>
      <c r="B28" s="786" t="s">
        <v>649</v>
      </c>
      <c r="C28" s="909">
        <f t="shared" ref="C28:C36" si="7">C27+7</f>
        <v>45175</v>
      </c>
      <c r="D28" s="230">
        <f t="shared" ref="D28:D36" si="8">C28+4</f>
        <v>45179</v>
      </c>
      <c r="E28" s="230">
        <f t="shared" ref="E28:E36" si="9">C28+8</f>
        <v>45183</v>
      </c>
      <c r="F28" s="910">
        <f t="shared" ref="F28:F36" si="10">E28</f>
        <v>45183</v>
      </c>
      <c r="G28" s="916">
        <f t="shared" ref="G28:G36" si="11">C28+11</f>
        <v>45186</v>
      </c>
      <c r="I28" s="651"/>
      <c r="J28" s="651"/>
    </row>
    <row r="29" spans="1:13">
      <c r="A29" s="785" t="s">
        <v>528</v>
      </c>
      <c r="B29" s="786" t="s">
        <v>650</v>
      </c>
      <c r="C29" s="909">
        <f t="shared" si="7"/>
        <v>45182</v>
      </c>
      <c r="D29" s="230">
        <f t="shared" si="8"/>
        <v>45186</v>
      </c>
      <c r="E29" s="230">
        <f>C29+8</f>
        <v>45190</v>
      </c>
      <c r="F29" s="910">
        <f>E29</f>
        <v>45190</v>
      </c>
      <c r="G29" s="916">
        <f t="shared" si="11"/>
        <v>45193</v>
      </c>
      <c r="I29" s="651"/>
      <c r="J29" s="651"/>
    </row>
    <row r="30" spans="1:13">
      <c r="A30" s="785" t="s">
        <v>480</v>
      </c>
      <c r="B30" s="786" t="s">
        <v>780</v>
      </c>
      <c r="C30" s="909">
        <f t="shared" si="7"/>
        <v>45189</v>
      </c>
      <c r="D30" s="230">
        <f t="shared" si="8"/>
        <v>45193</v>
      </c>
      <c r="E30" s="230">
        <f t="shared" si="9"/>
        <v>45197</v>
      </c>
      <c r="F30" s="910">
        <f t="shared" si="10"/>
        <v>45197</v>
      </c>
      <c r="G30" s="916">
        <f t="shared" si="11"/>
        <v>45200</v>
      </c>
      <c r="H30" s="651"/>
      <c r="I30" s="651"/>
      <c r="J30" s="651"/>
    </row>
    <row r="31" spans="1:13">
      <c r="A31" s="785" t="s">
        <v>517</v>
      </c>
      <c r="B31" s="786" t="s">
        <v>779</v>
      </c>
      <c r="C31" s="909">
        <f t="shared" si="7"/>
        <v>45196</v>
      </c>
      <c r="D31" s="230">
        <f t="shared" si="8"/>
        <v>45200</v>
      </c>
      <c r="E31" s="230">
        <f t="shared" si="9"/>
        <v>45204</v>
      </c>
      <c r="F31" s="910">
        <f t="shared" si="10"/>
        <v>45204</v>
      </c>
      <c r="G31" s="916">
        <f t="shared" si="11"/>
        <v>45207</v>
      </c>
      <c r="H31" s="651"/>
      <c r="I31" s="651"/>
      <c r="J31" s="651"/>
    </row>
    <row r="32" spans="1:13">
      <c r="A32" s="785" t="s">
        <v>773</v>
      </c>
      <c r="B32" s="786" t="s">
        <v>778</v>
      </c>
      <c r="C32" s="909">
        <f t="shared" si="7"/>
        <v>45203</v>
      </c>
      <c r="D32" s="230">
        <f t="shared" si="8"/>
        <v>45207</v>
      </c>
      <c r="E32" s="230">
        <f t="shared" si="9"/>
        <v>45211</v>
      </c>
      <c r="F32" s="910">
        <f t="shared" si="10"/>
        <v>45211</v>
      </c>
      <c r="G32" s="916">
        <f t="shared" si="11"/>
        <v>45214</v>
      </c>
      <c r="H32" s="651"/>
      <c r="I32" s="651"/>
      <c r="J32" s="651"/>
    </row>
    <row r="33" spans="1:11">
      <c r="A33" s="785" t="s">
        <v>480</v>
      </c>
      <c r="B33" s="786" t="s">
        <v>777</v>
      </c>
      <c r="C33" s="909">
        <f t="shared" si="7"/>
        <v>45210</v>
      </c>
      <c r="D33" s="230">
        <f t="shared" si="8"/>
        <v>45214</v>
      </c>
      <c r="E33" s="230">
        <f t="shared" si="9"/>
        <v>45218</v>
      </c>
      <c r="F33" s="910">
        <f t="shared" si="10"/>
        <v>45218</v>
      </c>
      <c r="G33" s="916">
        <f t="shared" si="11"/>
        <v>45221</v>
      </c>
      <c r="H33" s="651"/>
      <c r="I33" s="651"/>
      <c r="J33" s="651"/>
    </row>
    <row r="34" spans="1:11">
      <c r="A34" s="785" t="s">
        <v>517</v>
      </c>
      <c r="B34" s="786" t="s">
        <v>776</v>
      </c>
      <c r="C34" s="909">
        <f t="shared" si="7"/>
        <v>45217</v>
      </c>
      <c r="D34" s="230">
        <f t="shared" si="8"/>
        <v>45221</v>
      </c>
      <c r="E34" s="230">
        <f t="shared" si="9"/>
        <v>45225</v>
      </c>
      <c r="F34" s="910">
        <f t="shared" si="10"/>
        <v>45225</v>
      </c>
      <c r="G34" s="916">
        <f t="shared" si="11"/>
        <v>45228</v>
      </c>
      <c r="H34" s="651"/>
      <c r="I34" s="651"/>
      <c r="J34" s="651"/>
    </row>
    <row r="35" spans="1:11">
      <c r="A35" s="785" t="s">
        <v>528</v>
      </c>
      <c r="B35" s="786" t="s">
        <v>775</v>
      </c>
      <c r="C35" s="909">
        <f t="shared" si="7"/>
        <v>45224</v>
      </c>
      <c r="D35" s="230">
        <f t="shared" si="8"/>
        <v>45228</v>
      </c>
      <c r="E35" s="230">
        <f t="shared" si="9"/>
        <v>45232</v>
      </c>
      <c r="F35" s="910">
        <f t="shared" si="10"/>
        <v>45232</v>
      </c>
      <c r="G35" s="916">
        <f t="shared" si="11"/>
        <v>45235</v>
      </c>
      <c r="H35" s="651"/>
      <c r="I35" s="651"/>
      <c r="J35" s="651"/>
    </row>
    <row r="36" spans="1:11" ht="16.5" thickBot="1">
      <c r="A36" s="917" t="s">
        <v>480</v>
      </c>
      <c r="B36" s="918" t="s">
        <v>774</v>
      </c>
      <c r="C36" s="912">
        <f t="shared" si="7"/>
        <v>45231</v>
      </c>
      <c r="D36" s="196">
        <f t="shared" si="8"/>
        <v>45235</v>
      </c>
      <c r="E36" s="196">
        <f t="shared" si="9"/>
        <v>45239</v>
      </c>
      <c r="F36" s="913">
        <f t="shared" si="10"/>
        <v>45239</v>
      </c>
      <c r="G36" s="919">
        <f t="shared" si="11"/>
        <v>45242</v>
      </c>
      <c r="H36" s="651"/>
      <c r="I36" s="651"/>
      <c r="J36" s="651"/>
      <c r="K36" s="651"/>
    </row>
    <row r="38" spans="1:11">
      <c r="A38" s="530" t="s">
        <v>184</v>
      </c>
      <c r="B38" s="149" t="s">
        <v>258</v>
      </c>
      <c r="C38" s="149"/>
      <c r="D38" s="149"/>
    </row>
    <row r="39" spans="1:11">
      <c r="A39" s="143" t="s">
        <v>183</v>
      </c>
      <c r="B39" s="143"/>
      <c r="C39" s="143"/>
    </row>
  </sheetData>
  <mergeCells count="19">
    <mergeCell ref="A1:K1"/>
    <mergeCell ref="A2:K2"/>
    <mergeCell ref="A3:K3"/>
    <mergeCell ref="E7:E8"/>
    <mergeCell ref="F7:F8"/>
    <mergeCell ref="G7:G8"/>
    <mergeCell ref="H7:H8"/>
    <mergeCell ref="B7:B8"/>
    <mergeCell ref="J7:J8"/>
    <mergeCell ref="I7:I8"/>
    <mergeCell ref="A4:K4"/>
    <mergeCell ref="A7:A8"/>
    <mergeCell ref="D7:D8"/>
    <mergeCell ref="A24:A25"/>
    <mergeCell ref="D24:D25"/>
    <mergeCell ref="E24:E25"/>
    <mergeCell ref="F24:F25"/>
    <mergeCell ref="G24:G25"/>
    <mergeCell ref="B24:B25"/>
  </mergeCells>
  <phoneticPr fontId="21" type="noConversion"/>
  <hyperlinks>
    <hyperlink ref="A5" location="INDEX!A1" display="BACK TO INDEX"/>
  </hyperlinks>
  <pageMargins left="0.44" right="0" top="0.25" bottom="0" header="0.5" footer="0.5"/>
  <pageSetup scale="94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70C0"/>
  </sheetPr>
  <dimension ref="A1:R60"/>
  <sheetViews>
    <sheetView zoomScaleNormal="100" workbookViewId="0">
      <selection activeCell="A61" sqref="A61"/>
    </sheetView>
  </sheetViews>
  <sheetFormatPr defaultRowHeight="14.25"/>
  <cols>
    <col min="1" max="1" width="24.28515625" style="9" customWidth="1"/>
    <col min="2" max="2" width="9.7109375" style="9" customWidth="1"/>
    <col min="3" max="3" width="12.5703125" style="9" customWidth="1"/>
    <col min="4" max="4" width="14" style="9" customWidth="1"/>
    <col min="5" max="5" width="13.7109375" style="9" customWidth="1"/>
    <col min="6" max="6" width="13.85546875" style="9" bestFit="1" customWidth="1"/>
    <col min="7" max="7" width="12.28515625" style="9" customWidth="1"/>
    <col min="8" max="8" width="14.7109375" style="9" customWidth="1"/>
    <col min="9" max="9" width="15.140625" style="9" customWidth="1"/>
    <col min="10" max="10" width="12.7109375" style="9" customWidth="1"/>
    <col min="11" max="16384" width="9.140625" style="9"/>
  </cols>
  <sheetData>
    <row r="1" spans="1:17" s="6" customFormat="1" ht="26.25" customHeight="1">
      <c r="A1" s="1279" t="s">
        <v>170</v>
      </c>
      <c r="B1" s="1279"/>
      <c r="C1" s="1279"/>
      <c r="D1" s="1279"/>
      <c r="E1" s="1279"/>
      <c r="F1" s="1279"/>
      <c r="G1" s="1279"/>
      <c r="H1" s="1279"/>
      <c r="I1" s="1279"/>
    </row>
    <row r="2" spans="1:17" s="7" customFormat="1" ht="18.75">
      <c r="A2" s="1280" t="s">
        <v>174</v>
      </c>
      <c r="B2" s="1280"/>
      <c r="C2" s="1280"/>
      <c r="D2" s="1280"/>
      <c r="E2" s="1280"/>
      <c r="F2" s="1280"/>
      <c r="G2" s="1280"/>
      <c r="H2" s="1280"/>
      <c r="I2" s="1280"/>
    </row>
    <row r="3" spans="1:17" s="7" customFormat="1" ht="19.5" thickBot="1">
      <c r="A3" s="1281" t="s">
        <v>175</v>
      </c>
      <c r="B3" s="1281"/>
      <c r="C3" s="1281"/>
      <c r="D3" s="1281"/>
      <c r="E3" s="1281"/>
      <c r="F3" s="1281"/>
      <c r="G3" s="1281"/>
      <c r="H3" s="1281"/>
      <c r="I3" s="1281"/>
    </row>
    <row r="4" spans="1:17" s="14" customFormat="1" ht="21" thickTop="1">
      <c r="A4" s="1425" t="s">
        <v>19</v>
      </c>
      <c r="B4" s="1425"/>
      <c r="C4" s="1425"/>
      <c r="D4" s="1425"/>
      <c r="E4" s="1425"/>
      <c r="F4" s="1425"/>
      <c r="G4" s="1425"/>
      <c r="H4" s="1425"/>
      <c r="I4" s="1425"/>
    </row>
    <row r="5" spans="1:17" s="18" customFormat="1" ht="12.75">
      <c r="A5" s="795" t="s">
        <v>91</v>
      </c>
      <c r="H5" s="242" t="s">
        <v>47</v>
      </c>
      <c r="I5" s="243">
        <f ca="1">TODAY()</f>
        <v>45163</v>
      </c>
    </row>
    <row r="6" spans="1:17" ht="15" thickBot="1"/>
    <row r="7" spans="1:17" s="48" customFormat="1" ht="30" customHeight="1">
      <c r="A7" s="1426" t="s">
        <v>318</v>
      </c>
      <c r="B7" s="1422" t="s">
        <v>33</v>
      </c>
      <c r="C7" s="1422" t="s">
        <v>131</v>
      </c>
      <c r="D7" s="920" t="s">
        <v>125</v>
      </c>
      <c r="E7" s="920" t="s">
        <v>88</v>
      </c>
      <c r="F7" s="920" t="s">
        <v>22</v>
      </c>
      <c r="G7" s="920" t="s">
        <v>7</v>
      </c>
      <c r="H7" s="921" t="s">
        <v>26</v>
      </c>
    </row>
    <row r="8" spans="1:17" s="48" customFormat="1" ht="15" customHeight="1">
      <c r="A8" s="1427"/>
      <c r="B8" s="1423"/>
      <c r="C8" s="1423"/>
      <c r="D8" s="1220" t="s">
        <v>132</v>
      </c>
      <c r="E8" s="1220" t="s">
        <v>133</v>
      </c>
      <c r="F8" s="1220" t="s">
        <v>134</v>
      </c>
      <c r="G8" s="1220" t="s">
        <v>135</v>
      </c>
      <c r="H8" s="922" t="s">
        <v>132</v>
      </c>
    </row>
    <row r="9" spans="1:17" s="48" customFormat="1" ht="15.75" customHeight="1" thickBot="1">
      <c r="A9" s="1428"/>
      <c r="B9" s="1424"/>
      <c r="C9" s="1424"/>
      <c r="D9" s="1244" t="s">
        <v>126</v>
      </c>
      <c r="E9" s="1244" t="s">
        <v>130</v>
      </c>
      <c r="F9" s="1244" t="s">
        <v>127</v>
      </c>
      <c r="G9" s="1244" t="s">
        <v>128</v>
      </c>
      <c r="H9" s="1245" t="s">
        <v>156</v>
      </c>
    </row>
    <row r="10" spans="1:17" customFormat="1" ht="12.75">
      <c r="A10" s="1239" t="s">
        <v>615</v>
      </c>
      <c r="B10" s="1240" t="s">
        <v>693</v>
      </c>
      <c r="C10" s="1241">
        <v>45167</v>
      </c>
      <c r="D10" s="1242">
        <v>45172</v>
      </c>
      <c r="E10" s="1242">
        <v>45174</v>
      </c>
      <c r="F10" s="1242">
        <v>45177</v>
      </c>
      <c r="G10" s="1242">
        <v>45178</v>
      </c>
      <c r="H10" s="1243">
        <v>45179</v>
      </c>
    </row>
    <row r="11" spans="1:17" customFormat="1" ht="12.75">
      <c r="A11" s="1239" t="s">
        <v>499</v>
      </c>
      <c r="B11" s="1240" t="s">
        <v>526</v>
      </c>
      <c r="C11" s="1241">
        <v>45174</v>
      </c>
      <c r="D11" s="1242">
        <f>C11+5</f>
        <v>45179</v>
      </c>
      <c r="E11" s="1242">
        <f>C11+7</f>
        <v>45181</v>
      </c>
      <c r="F11" s="1242">
        <f>C11+10</f>
        <v>45184</v>
      </c>
      <c r="G11" s="1242">
        <f>C11+11</f>
        <v>45185</v>
      </c>
      <c r="H11" s="1243">
        <f>C11+12</f>
        <v>45186</v>
      </c>
    </row>
    <row r="12" spans="1:17" customFormat="1" ht="12.75">
      <c r="A12" s="927" t="s">
        <v>900</v>
      </c>
      <c r="B12" s="1233" t="s">
        <v>526</v>
      </c>
      <c r="C12" s="1234">
        <f>C11+7</f>
        <v>45181</v>
      </c>
      <c r="D12" s="1222">
        <f t="shared" ref="D12:D16" si="0">C12+5</f>
        <v>45186</v>
      </c>
      <c r="E12" s="1222">
        <f t="shared" ref="E12:E16" si="1">C12+7</f>
        <v>45188</v>
      </c>
      <c r="F12" s="1222">
        <f t="shared" ref="F12:F16" si="2">C12+10</f>
        <v>45191</v>
      </c>
      <c r="G12" s="1222">
        <f t="shared" ref="G12:G16" si="3">C12+11</f>
        <v>45192</v>
      </c>
      <c r="H12" s="926">
        <f t="shared" ref="H12:H16" si="4">C12+12</f>
        <v>45193</v>
      </c>
    </row>
    <row r="13" spans="1:17" customFormat="1">
      <c r="A13" s="927" t="s">
        <v>901</v>
      </c>
      <c r="B13" s="1233" t="s">
        <v>526</v>
      </c>
      <c r="C13" s="1234">
        <f>C12+7</f>
        <v>45188</v>
      </c>
      <c r="D13" s="1222">
        <f t="shared" si="0"/>
        <v>45193</v>
      </c>
      <c r="E13" s="1222">
        <f t="shared" si="1"/>
        <v>45195</v>
      </c>
      <c r="F13" s="1222">
        <f t="shared" si="2"/>
        <v>45198</v>
      </c>
      <c r="G13" s="1222">
        <f t="shared" si="3"/>
        <v>45199</v>
      </c>
      <c r="H13" s="926">
        <f t="shared" si="4"/>
        <v>45200</v>
      </c>
      <c r="I13" s="9"/>
      <c r="J13" s="9"/>
      <c r="K13" s="9"/>
      <c r="L13" s="9"/>
      <c r="M13" s="9"/>
      <c r="N13" s="9"/>
      <c r="O13" s="9"/>
      <c r="P13" s="9"/>
      <c r="Q13" s="9"/>
    </row>
    <row r="14" spans="1:17" customFormat="1">
      <c r="A14" s="927" t="s">
        <v>902</v>
      </c>
      <c r="B14" s="1233" t="s">
        <v>526</v>
      </c>
      <c r="C14" s="1234">
        <f>C13+7</f>
        <v>45195</v>
      </c>
      <c r="D14" s="1222">
        <f t="shared" si="0"/>
        <v>45200</v>
      </c>
      <c r="E14" s="1222">
        <f t="shared" si="1"/>
        <v>45202</v>
      </c>
      <c r="F14" s="1222">
        <f t="shared" si="2"/>
        <v>45205</v>
      </c>
      <c r="G14" s="1222">
        <f t="shared" si="3"/>
        <v>45206</v>
      </c>
      <c r="H14" s="926">
        <f t="shared" si="4"/>
        <v>45207</v>
      </c>
      <c r="I14" s="48"/>
      <c r="J14" s="48"/>
      <c r="K14" s="48"/>
      <c r="L14" s="48"/>
      <c r="M14" s="48"/>
      <c r="N14" s="48"/>
      <c r="O14" s="48"/>
      <c r="P14" s="48"/>
      <c r="Q14" s="48"/>
    </row>
    <row r="15" spans="1:17" s="190" customFormat="1">
      <c r="A15" s="927" t="s">
        <v>903</v>
      </c>
      <c r="B15" s="1233" t="s">
        <v>693</v>
      </c>
      <c r="C15" s="1234">
        <f>C14+7</f>
        <v>45202</v>
      </c>
      <c r="D15" s="1222">
        <f t="shared" si="0"/>
        <v>45207</v>
      </c>
      <c r="E15" s="1222">
        <f t="shared" si="1"/>
        <v>45209</v>
      </c>
      <c r="F15" s="1222">
        <f t="shared" si="2"/>
        <v>45212</v>
      </c>
      <c r="G15" s="1222">
        <f t="shared" si="3"/>
        <v>45213</v>
      </c>
      <c r="H15" s="926">
        <f t="shared" si="4"/>
        <v>45214</v>
      </c>
      <c r="I15" s="48"/>
      <c r="J15" s="48"/>
      <c r="K15" s="48"/>
      <c r="L15" s="48"/>
      <c r="M15" s="48"/>
      <c r="N15" s="48"/>
      <c r="O15" s="48"/>
      <c r="P15" s="48"/>
      <c r="Q15" s="48"/>
    </row>
    <row r="16" spans="1:17" s="190" customFormat="1">
      <c r="A16" s="927"/>
      <c r="B16" s="1233"/>
      <c r="C16" s="1234">
        <f>C15+7</f>
        <v>45209</v>
      </c>
      <c r="D16" s="1222">
        <f t="shared" si="0"/>
        <v>45214</v>
      </c>
      <c r="E16" s="1222">
        <f t="shared" si="1"/>
        <v>45216</v>
      </c>
      <c r="F16" s="1222">
        <f t="shared" si="2"/>
        <v>45219</v>
      </c>
      <c r="G16" s="1222">
        <f t="shared" si="3"/>
        <v>45220</v>
      </c>
      <c r="H16" s="926">
        <f t="shared" si="4"/>
        <v>45221</v>
      </c>
      <c r="I16" s="48"/>
      <c r="J16" s="48"/>
      <c r="K16" s="48"/>
      <c r="L16" s="48"/>
      <c r="M16" s="48"/>
      <c r="N16" s="48"/>
      <c r="O16" s="48"/>
      <c r="P16" s="48"/>
      <c r="Q16" s="48"/>
    </row>
    <row r="17" spans="1:18" s="46" customFormat="1" ht="13.5" thickBot="1">
      <c r="A17" s="1235"/>
      <c r="B17" s="1236"/>
      <c r="C17" s="1237"/>
      <c r="D17" s="1227"/>
      <c r="E17" s="1227"/>
      <c r="F17" s="1227"/>
      <c r="G17" s="1227"/>
      <c r="H17" s="1238"/>
      <c r="I17"/>
      <c r="J17"/>
      <c r="K17"/>
      <c r="L17"/>
      <c r="M17"/>
      <c r="N17"/>
      <c r="O17"/>
      <c r="P17"/>
      <c r="Q17"/>
    </row>
    <row r="18" spans="1:18" customFormat="1">
      <c r="J18" s="9"/>
      <c r="K18" s="9"/>
      <c r="L18" s="9"/>
      <c r="M18" s="9"/>
      <c r="N18" s="9"/>
      <c r="O18" s="9"/>
      <c r="P18" s="9"/>
      <c r="Q18" s="9"/>
      <c r="R18" s="9"/>
    </row>
    <row r="19" spans="1:18" ht="18.75" customHeight="1">
      <c r="A19" s="199" t="s">
        <v>250</v>
      </c>
      <c r="B19"/>
      <c r="C19"/>
      <c r="D19"/>
      <c r="E19"/>
      <c r="F19"/>
      <c r="G19"/>
      <c r="H19"/>
      <c r="I19"/>
      <c r="J19"/>
      <c r="K19"/>
    </row>
    <row r="20" spans="1:18" customFormat="1">
      <c r="A20" s="9" t="s">
        <v>327</v>
      </c>
    </row>
    <row r="21" spans="1:18" customFormat="1">
      <c r="A21" s="9" t="s">
        <v>455</v>
      </c>
      <c r="B21" s="9"/>
      <c r="C21" s="9"/>
      <c r="D21" s="9"/>
      <c r="E21" s="9"/>
      <c r="F21" s="9"/>
      <c r="G21" s="9"/>
      <c r="H21" s="9"/>
      <c r="I21" s="9"/>
    </row>
    <row r="22" spans="1:18" customFormat="1">
      <c r="A22" s="9" t="s">
        <v>417</v>
      </c>
      <c r="B22" s="9"/>
      <c r="C22" s="9"/>
      <c r="D22" s="9"/>
      <c r="E22" s="9"/>
      <c r="F22" s="9"/>
      <c r="G22" s="9"/>
      <c r="H22" s="9"/>
      <c r="I22" s="9"/>
    </row>
    <row r="23" spans="1:18" customFormat="1">
      <c r="A23" s="9"/>
      <c r="B23" s="9"/>
      <c r="C23" s="9"/>
      <c r="D23" s="9"/>
      <c r="E23" s="9"/>
      <c r="F23" s="9"/>
      <c r="G23" s="9"/>
      <c r="H23" s="9"/>
      <c r="I23" s="9"/>
    </row>
    <row r="24" spans="1:18" s="48" customFormat="1" ht="15" thickBot="1">
      <c r="A24"/>
      <c r="B24"/>
      <c r="C24"/>
      <c r="D24"/>
      <c r="E24"/>
      <c r="F24"/>
      <c r="G24"/>
      <c r="H24"/>
      <c r="I24"/>
    </row>
    <row r="25" spans="1:18" s="48" customFormat="1" ht="14.25" customHeight="1">
      <c r="A25" s="1416" t="s">
        <v>319</v>
      </c>
      <c r="B25" s="1419" t="s">
        <v>33</v>
      </c>
      <c r="C25" s="1419" t="s">
        <v>123</v>
      </c>
      <c r="D25" s="920" t="s">
        <v>261</v>
      </c>
      <c r="E25" s="920" t="s">
        <v>88</v>
      </c>
      <c r="F25" s="920" t="s">
        <v>904</v>
      </c>
      <c r="G25" s="920" t="s">
        <v>4</v>
      </c>
      <c r="H25" s="920" t="s">
        <v>5</v>
      </c>
      <c r="I25" s="921" t="s">
        <v>216</v>
      </c>
    </row>
    <row r="26" spans="1:18" s="48" customFormat="1" ht="15" customHeight="1">
      <c r="A26" s="1417"/>
      <c r="B26" s="1420"/>
      <c r="C26" s="1420"/>
      <c r="D26" s="1220" t="s">
        <v>905</v>
      </c>
      <c r="E26" s="1220" t="s">
        <v>906</v>
      </c>
      <c r="F26" s="1220" t="s">
        <v>907</v>
      </c>
      <c r="G26" s="1220" t="s">
        <v>908</v>
      </c>
      <c r="H26" s="1220" t="s">
        <v>905</v>
      </c>
      <c r="I26" s="922" t="s">
        <v>909</v>
      </c>
    </row>
    <row r="27" spans="1:18" s="48" customFormat="1" ht="15.75" customHeight="1" thickBot="1">
      <c r="A27" s="1418"/>
      <c r="B27" s="1421"/>
      <c r="C27" s="1421"/>
      <c r="D27" s="1244" t="s">
        <v>910</v>
      </c>
      <c r="E27" s="1244" t="s">
        <v>117</v>
      </c>
      <c r="F27" s="1244" t="s">
        <v>235</v>
      </c>
      <c r="G27" s="1244" t="s">
        <v>124</v>
      </c>
      <c r="H27" s="1244" t="s">
        <v>122</v>
      </c>
      <c r="I27" s="1245" t="s">
        <v>911</v>
      </c>
    </row>
    <row r="28" spans="1:18" s="17" customFormat="1" ht="12.75">
      <c r="A28" s="923" t="s">
        <v>928</v>
      </c>
      <c r="B28" s="1221" t="s">
        <v>526</v>
      </c>
      <c r="C28" s="1222">
        <v>45163</v>
      </c>
      <c r="D28" s="1222">
        <v>45170</v>
      </c>
      <c r="E28" s="1222">
        <v>45173</v>
      </c>
      <c r="F28" s="1222">
        <v>45174</v>
      </c>
      <c r="G28" s="1248">
        <f>C28+10</f>
        <v>45173</v>
      </c>
      <c r="H28" s="1248">
        <f>C28+11</f>
        <v>45174</v>
      </c>
      <c r="I28" s="1249">
        <f>C28+12</f>
        <v>45175</v>
      </c>
    </row>
    <row r="29" spans="1:18" s="17" customFormat="1" ht="12.75">
      <c r="A29" s="1246" t="s">
        <v>725</v>
      </c>
      <c r="B29" s="1247" t="s">
        <v>525</v>
      </c>
      <c r="C29" s="1242">
        <v>45170</v>
      </c>
      <c r="D29" s="1248">
        <f>C29+4</f>
        <v>45174</v>
      </c>
      <c r="E29" s="1248">
        <f>C29+7</f>
        <v>45177</v>
      </c>
      <c r="F29" s="1248">
        <f>C29+9</f>
        <v>45179</v>
      </c>
      <c r="G29" s="1248">
        <f>C29+10</f>
        <v>45180</v>
      </c>
      <c r="H29" s="1248">
        <f>C29+11</f>
        <v>45181</v>
      </c>
      <c r="I29" s="1249">
        <f>C29+12</f>
        <v>45182</v>
      </c>
    </row>
    <row r="30" spans="1:18" s="17" customFormat="1" ht="12.75">
      <c r="A30" s="923" t="s">
        <v>454</v>
      </c>
      <c r="B30" s="1221" t="s">
        <v>526</v>
      </c>
      <c r="C30" s="1222">
        <f>C29+7</f>
        <v>45177</v>
      </c>
      <c r="D30" s="1222">
        <f>C30+4</f>
        <v>45181</v>
      </c>
      <c r="E30" s="1222">
        <f>C30+7</f>
        <v>45184</v>
      </c>
      <c r="F30" s="1222">
        <f>C30+9</f>
        <v>45186</v>
      </c>
      <c r="G30" s="1222">
        <f>C30+10</f>
        <v>45187</v>
      </c>
      <c r="H30" s="1222">
        <f>C30+11</f>
        <v>45188</v>
      </c>
      <c r="I30" s="926">
        <f>C30+12</f>
        <v>45189</v>
      </c>
    </row>
    <row r="31" spans="1:18" s="17" customFormat="1" ht="12.75">
      <c r="A31" s="923" t="s">
        <v>422</v>
      </c>
      <c r="B31" s="1221" t="s">
        <v>526</v>
      </c>
      <c r="C31" s="1222">
        <f>C30+7</f>
        <v>45184</v>
      </c>
      <c r="D31" s="1222">
        <f>C31+4</f>
        <v>45188</v>
      </c>
      <c r="E31" s="1222">
        <f>C31+7</f>
        <v>45191</v>
      </c>
      <c r="F31" s="1222">
        <f>C31+9</f>
        <v>45193</v>
      </c>
      <c r="G31" s="1222">
        <f>C31+10</f>
        <v>45194</v>
      </c>
      <c r="H31" s="1222">
        <f>C31+11</f>
        <v>45195</v>
      </c>
      <c r="I31" s="926">
        <f>C31+12</f>
        <v>45196</v>
      </c>
    </row>
    <row r="32" spans="1:18" s="17" customFormat="1" ht="12.75">
      <c r="A32" s="927" t="s">
        <v>724</v>
      </c>
      <c r="B32" s="1221" t="s">
        <v>693</v>
      </c>
      <c r="C32" s="1222">
        <f>C31+7</f>
        <v>45191</v>
      </c>
      <c r="D32" s="1223">
        <f>C32+4</f>
        <v>45195</v>
      </c>
      <c r="E32" s="1223">
        <f>C32+7</f>
        <v>45198</v>
      </c>
      <c r="F32" s="1223">
        <f t="shared" ref="F32:F34" si="5">C32+9</f>
        <v>45200</v>
      </c>
      <c r="G32" s="1223">
        <f t="shared" ref="G32:G34" si="6">C32+10</f>
        <v>45201</v>
      </c>
      <c r="H32" s="1223">
        <f t="shared" ref="H32:H34" si="7">C32+11</f>
        <v>45202</v>
      </c>
      <c r="I32" s="928">
        <f t="shared" ref="I32:I34" si="8">C32+12</f>
        <v>45203</v>
      </c>
    </row>
    <row r="33" spans="1:10" s="17" customFormat="1" ht="12.75">
      <c r="A33" s="923" t="s">
        <v>615</v>
      </c>
      <c r="B33" s="1221" t="s">
        <v>696</v>
      </c>
      <c r="C33" s="1222">
        <f t="shared" ref="C33:C34" si="9">C32+7</f>
        <v>45198</v>
      </c>
      <c r="D33" s="1223">
        <f t="shared" ref="D33:D34" si="10">C33+4</f>
        <v>45202</v>
      </c>
      <c r="E33" s="1223">
        <f t="shared" ref="E33:E34" si="11">C33+7</f>
        <v>45205</v>
      </c>
      <c r="F33" s="1223">
        <f t="shared" si="5"/>
        <v>45207</v>
      </c>
      <c r="G33" s="1223">
        <f t="shared" si="6"/>
        <v>45208</v>
      </c>
      <c r="H33" s="1223">
        <f t="shared" si="7"/>
        <v>45209</v>
      </c>
      <c r="I33" s="928">
        <f t="shared" si="8"/>
        <v>45210</v>
      </c>
    </row>
    <row r="34" spans="1:10" s="234" customFormat="1" ht="12.75">
      <c r="A34" s="923" t="s">
        <v>499</v>
      </c>
      <c r="B34" s="1221" t="s">
        <v>693</v>
      </c>
      <c r="C34" s="1222">
        <f t="shared" si="9"/>
        <v>45205</v>
      </c>
      <c r="D34" s="1222">
        <f t="shared" si="10"/>
        <v>45209</v>
      </c>
      <c r="E34" s="1222">
        <f t="shared" si="11"/>
        <v>45212</v>
      </c>
      <c r="F34" s="1222">
        <f t="shared" si="5"/>
        <v>45214</v>
      </c>
      <c r="G34" s="1222">
        <f t="shared" si="6"/>
        <v>45215</v>
      </c>
      <c r="H34" s="1222">
        <f t="shared" si="7"/>
        <v>45216</v>
      </c>
      <c r="I34" s="926">
        <f t="shared" si="8"/>
        <v>45217</v>
      </c>
    </row>
    <row r="35" spans="1:10" s="17" customFormat="1" ht="12.75">
      <c r="A35" s="929" t="s">
        <v>11</v>
      </c>
      <c r="B35" s="1224" t="s">
        <v>11</v>
      </c>
      <c r="C35" s="1222">
        <f t="shared" ref="C35" si="12">C34+7</f>
        <v>45212</v>
      </c>
      <c r="D35" s="1222">
        <f t="shared" ref="D35:D36" si="13">C35+7</f>
        <v>45219</v>
      </c>
      <c r="E35" s="1222">
        <f t="shared" ref="E35:E36" si="14">C35+10</f>
        <v>45222</v>
      </c>
      <c r="F35" s="1222">
        <f>C35+11</f>
        <v>45223</v>
      </c>
      <c r="G35" s="1222">
        <f t="shared" ref="G35" si="15">C35+10</f>
        <v>45222</v>
      </c>
      <c r="H35" s="1222">
        <f t="shared" ref="H35" si="16">C35+11</f>
        <v>45223</v>
      </c>
      <c r="I35" s="926">
        <f t="shared" ref="I35" si="17">C35+12</f>
        <v>45224</v>
      </c>
    </row>
    <row r="36" spans="1:10" ht="15" thickBot="1">
      <c r="A36" s="599" t="s">
        <v>422</v>
      </c>
      <c r="B36" s="600" t="s">
        <v>421</v>
      </c>
      <c r="C36" s="675"/>
      <c r="D36" s="601">
        <f t="shared" si="13"/>
        <v>7</v>
      </c>
      <c r="E36" s="601">
        <f t="shared" si="14"/>
        <v>10</v>
      </c>
      <c r="F36" s="601">
        <f>C36+11</f>
        <v>11</v>
      </c>
      <c r="G36" s="601"/>
      <c r="H36" s="601"/>
      <c r="I36" s="602"/>
    </row>
    <row r="37" spans="1:10">
      <c r="A37" s="533"/>
      <c r="B37" s="534"/>
      <c r="C37" s="535"/>
      <c r="D37" s="535"/>
      <c r="E37" s="535"/>
      <c r="F37" s="535"/>
    </row>
    <row r="38" spans="1:10" ht="18.75" customHeight="1">
      <c r="A38" s="199" t="s">
        <v>250</v>
      </c>
    </row>
    <row r="39" spans="1:10" ht="15.75" customHeight="1">
      <c r="A39" s="9" t="s">
        <v>415</v>
      </c>
    </row>
    <row r="40" spans="1:10" ht="15.75" customHeight="1">
      <c r="A40" s="9" t="s">
        <v>456</v>
      </c>
    </row>
    <row r="41" spans="1:10" ht="17.25" customHeight="1">
      <c r="A41" s="9" t="s">
        <v>416</v>
      </c>
    </row>
    <row r="42" spans="1:10" ht="15.75" customHeight="1"/>
    <row r="44" spans="1:10" ht="15" thickBot="1"/>
    <row r="45" spans="1:10">
      <c r="A45" s="1416" t="s">
        <v>520</v>
      </c>
      <c r="B45" s="1419" t="s">
        <v>33</v>
      </c>
      <c r="C45" s="1419" t="s">
        <v>474</v>
      </c>
      <c r="D45" s="920" t="s">
        <v>914</v>
      </c>
      <c r="E45" s="920" t="s">
        <v>24</v>
      </c>
      <c r="F45" s="921" t="s">
        <v>4</v>
      </c>
      <c r="G45" s="921" t="s">
        <v>5</v>
      </c>
      <c r="H45" s="921" t="s">
        <v>118</v>
      </c>
      <c r="I45" s="921" t="s">
        <v>915</v>
      </c>
      <c r="J45" s="921" t="s">
        <v>916</v>
      </c>
    </row>
    <row r="46" spans="1:10">
      <c r="A46" s="1417"/>
      <c r="B46" s="1420"/>
      <c r="C46" s="1420"/>
      <c r="D46" s="1220" t="s">
        <v>917</v>
      </c>
      <c r="E46" s="1220" t="s">
        <v>909</v>
      </c>
      <c r="F46" s="922" t="s">
        <v>918</v>
      </c>
      <c r="G46" s="922" t="s">
        <v>906</v>
      </c>
      <c r="H46" s="922" t="s">
        <v>917</v>
      </c>
      <c r="I46" s="922" t="s">
        <v>908</v>
      </c>
      <c r="J46" s="922" t="s">
        <v>918</v>
      </c>
    </row>
    <row r="47" spans="1:10" ht="15" thickBot="1">
      <c r="A47" s="1418"/>
      <c r="B47" s="1421"/>
      <c r="C47" s="1421"/>
      <c r="D47" s="1244" t="s">
        <v>919</v>
      </c>
      <c r="E47" s="1244" t="s">
        <v>920</v>
      </c>
      <c r="F47" s="1245" t="s">
        <v>921</v>
      </c>
      <c r="G47" s="1245" t="s">
        <v>922</v>
      </c>
      <c r="H47" s="1245" t="s">
        <v>923</v>
      </c>
      <c r="I47" s="1245" t="s">
        <v>924</v>
      </c>
      <c r="J47" s="1245" t="s">
        <v>925</v>
      </c>
    </row>
    <row r="48" spans="1:10">
      <c r="A48" s="1250" t="s">
        <v>469</v>
      </c>
      <c r="B48" s="1247" t="s">
        <v>693</v>
      </c>
      <c r="C48" s="1242">
        <v>45175</v>
      </c>
      <c r="D48" s="1242">
        <f>C48+3</f>
        <v>45178</v>
      </c>
      <c r="E48" s="1242">
        <f>C48+7</f>
        <v>45182</v>
      </c>
      <c r="F48" s="1243">
        <f>C48+8</f>
        <v>45183</v>
      </c>
      <c r="G48" s="1243">
        <f>C48+9</f>
        <v>45184</v>
      </c>
      <c r="H48" s="1243">
        <f>C48+10</f>
        <v>45185</v>
      </c>
      <c r="I48" s="1243">
        <f>C48+12</f>
        <v>45187</v>
      </c>
      <c r="J48" s="1243">
        <f>C48+15</f>
        <v>45190</v>
      </c>
    </row>
    <row r="49" spans="1:10">
      <c r="A49" s="923" t="s">
        <v>633</v>
      </c>
      <c r="B49" s="924" t="s">
        <v>723</v>
      </c>
      <c r="C49" s="925">
        <f>C48+7</f>
        <v>45182</v>
      </c>
      <c r="D49" s="925">
        <f>C49+3</f>
        <v>45185</v>
      </c>
      <c r="E49" s="925">
        <f>C49+7</f>
        <v>45189</v>
      </c>
      <c r="F49" s="926">
        <f>C49+8</f>
        <v>45190</v>
      </c>
      <c r="G49" s="926">
        <f>C49+9</f>
        <v>45191</v>
      </c>
      <c r="H49" s="926">
        <f>C49+10</f>
        <v>45192</v>
      </c>
      <c r="I49" s="926">
        <f>C49+12</f>
        <v>45194</v>
      </c>
      <c r="J49" s="926">
        <f>C49+15</f>
        <v>45197</v>
      </c>
    </row>
    <row r="50" spans="1:10">
      <c r="A50" s="927" t="s">
        <v>477</v>
      </c>
      <c r="B50" s="924" t="s">
        <v>811</v>
      </c>
      <c r="C50" s="925">
        <f>C49+7</f>
        <v>45189</v>
      </c>
      <c r="D50" s="925">
        <f>C50+3</f>
        <v>45192</v>
      </c>
      <c r="E50" s="925">
        <f>C50+7</f>
        <v>45196</v>
      </c>
      <c r="F50" s="926">
        <f>C50+8</f>
        <v>45197</v>
      </c>
      <c r="G50" s="926">
        <f>C50+9</f>
        <v>45198</v>
      </c>
      <c r="H50" s="926">
        <f t="shared" ref="H50:H52" si="18">C50+10</f>
        <v>45199</v>
      </c>
      <c r="I50" s="926">
        <f>C50+12</f>
        <v>45201</v>
      </c>
      <c r="J50" s="926">
        <f>C50+15</f>
        <v>45204</v>
      </c>
    </row>
    <row r="51" spans="1:10">
      <c r="A51" s="923" t="s">
        <v>470</v>
      </c>
      <c r="B51" s="924" t="s">
        <v>912</v>
      </c>
      <c r="C51" s="925">
        <f>C50+7</f>
        <v>45196</v>
      </c>
      <c r="D51" s="925">
        <f>C51+3</f>
        <v>45199</v>
      </c>
      <c r="E51" s="925">
        <f>C51+7</f>
        <v>45203</v>
      </c>
      <c r="F51" s="926">
        <f>C51+8</f>
        <v>45204</v>
      </c>
      <c r="G51" s="926">
        <f>C51+9</f>
        <v>45205</v>
      </c>
      <c r="H51" s="926">
        <f t="shared" si="18"/>
        <v>45206</v>
      </c>
      <c r="I51" s="926">
        <f>C51+12</f>
        <v>45208</v>
      </c>
      <c r="J51" s="926">
        <f>C51+15</f>
        <v>45211</v>
      </c>
    </row>
    <row r="52" spans="1:10">
      <c r="A52" s="923" t="s">
        <v>469</v>
      </c>
      <c r="B52" s="924" t="s">
        <v>913</v>
      </c>
      <c r="C52" s="925">
        <f>C51+7</f>
        <v>45203</v>
      </c>
      <c r="D52" s="925">
        <f>C52+3</f>
        <v>45206</v>
      </c>
      <c r="E52" s="925">
        <f>C52+7</f>
        <v>45210</v>
      </c>
      <c r="F52" s="926">
        <f>C52+8</f>
        <v>45211</v>
      </c>
      <c r="G52" s="926">
        <f>C52+9</f>
        <v>45212</v>
      </c>
      <c r="H52" s="926">
        <f t="shared" si="18"/>
        <v>45213</v>
      </c>
      <c r="I52" s="926">
        <f>C52+12</f>
        <v>45215</v>
      </c>
      <c r="J52" s="926">
        <f>C52+15</f>
        <v>45218</v>
      </c>
    </row>
    <row r="53" spans="1:10" ht="15" thickBot="1">
      <c r="A53" s="1225" t="s">
        <v>422</v>
      </c>
      <c r="B53" s="1226" t="s">
        <v>421</v>
      </c>
      <c r="C53" s="1227"/>
      <c r="D53" s="1228">
        <f>C53+10</f>
        <v>10</v>
      </c>
      <c r="E53" s="1228">
        <f>C53+11</f>
        <v>11</v>
      </c>
      <c r="F53" s="1229"/>
      <c r="G53" s="1229"/>
      <c r="H53" s="1229"/>
      <c r="I53" s="1229"/>
      <c r="J53" s="1229"/>
    </row>
    <row r="55" spans="1:10" ht="15">
      <c r="A55" s="199" t="s">
        <v>250</v>
      </c>
    </row>
    <row r="56" spans="1:10">
      <c r="A56" s="9" t="s">
        <v>471</v>
      </c>
    </row>
    <row r="57" spans="1:10">
      <c r="A57" s="9" t="s">
        <v>472</v>
      </c>
    </row>
    <row r="58" spans="1:10">
      <c r="A58" s="9" t="s">
        <v>473</v>
      </c>
    </row>
    <row r="60" spans="1:10">
      <c r="A60" s="143" t="s">
        <v>183</v>
      </c>
    </row>
  </sheetData>
  <mergeCells count="13">
    <mergeCell ref="C7:C9"/>
    <mergeCell ref="B25:B27"/>
    <mergeCell ref="B7:B9"/>
    <mergeCell ref="A1:I1"/>
    <mergeCell ref="A2:I2"/>
    <mergeCell ref="A3:I3"/>
    <mergeCell ref="A4:I4"/>
    <mergeCell ref="A7:A9"/>
    <mergeCell ref="A45:A47"/>
    <mergeCell ref="B45:B47"/>
    <mergeCell ref="C45:C47"/>
    <mergeCell ref="A25:A27"/>
    <mergeCell ref="C25:C27"/>
  </mergeCells>
  <phoneticPr fontId="21" type="noConversion"/>
  <hyperlinks>
    <hyperlink ref="A5" location="INDEX!A1" display="BACK TO INDEX"/>
  </hyperlinks>
  <pageMargins left="0.5" right="0.5" top="0.49" bottom="1" header="0.5" footer="0.5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M220"/>
  <sheetViews>
    <sheetView zoomScaleNormal="100" workbookViewId="0">
      <selection activeCell="A220" sqref="A220"/>
    </sheetView>
  </sheetViews>
  <sheetFormatPr defaultRowHeight="12.75"/>
  <cols>
    <col min="1" max="1" width="20.42578125" style="825" customWidth="1"/>
    <col min="2" max="2" width="17" style="123" customWidth="1"/>
    <col min="3" max="4" width="11.5703125" style="123" customWidth="1"/>
    <col min="5" max="5" width="13.28515625" style="123" bestFit="1" customWidth="1"/>
    <col min="6" max="6" width="11.5703125" style="123" customWidth="1"/>
    <col min="7" max="7" width="11.28515625" style="123" customWidth="1"/>
    <col min="8" max="8" width="11.85546875" style="123" customWidth="1"/>
    <col min="9" max="9" width="27.85546875" style="123" customWidth="1"/>
    <col min="10" max="10" width="27" style="123" customWidth="1"/>
    <col min="11" max="11" width="26.5703125" style="123" customWidth="1"/>
    <col min="12" max="12" width="11" style="123" customWidth="1"/>
    <col min="13" max="13" width="13.85546875" style="123" customWidth="1"/>
    <col min="14" max="14" width="9.140625" style="123"/>
    <col min="15" max="15" width="18.85546875" style="123" customWidth="1"/>
    <col min="16" max="16" width="9.140625" style="123"/>
    <col min="17" max="17" width="12.42578125" style="123" customWidth="1"/>
    <col min="18" max="18" width="13" style="123" customWidth="1"/>
    <col min="19" max="19" width="9.140625" style="123"/>
    <col min="20" max="20" width="17.7109375" style="123" customWidth="1"/>
    <col min="21" max="21" width="9.140625" style="123"/>
    <col min="22" max="23" width="13.42578125" style="123" customWidth="1"/>
    <col min="24" max="16384" width="9.140625" style="123"/>
  </cols>
  <sheetData>
    <row r="1" spans="1:23">
      <c r="A1" s="1437" t="s">
        <v>170</v>
      </c>
      <c r="B1" s="1437"/>
      <c r="C1" s="1437"/>
      <c r="D1" s="1437"/>
      <c r="E1" s="1437"/>
      <c r="F1" s="1437"/>
      <c r="G1" s="1437"/>
      <c r="H1" s="1437"/>
      <c r="I1" s="1082"/>
    </row>
    <row r="2" spans="1:23">
      <c r="A2" s="1438" t="s">
        <v>174</v>
      </c>
      <c r="B2" s="1438"/>
      <c r="C2" s="1438"/>
      <c r="D2" s="1438"/>
      <c r="E2" s="1438"/>
      <c r="F2" s="1438"/>
      <c r="G2" s="1438"/>
      <c r="H2" s="1438"/>
      <c r="I2" s="1083"/>
    </row>
    <row r="3" spans="1:23" ht="13.5" thickBot="1">
      <c r="A3" s="1439" t="s">
        <v>175</v>
      </c>
      <c r="B3" s="1439"/>
      <c r="C3" s="1439"/>
      <c r="D3" s="1439"/>
      <c r="E3" s="1439"/>
      <c r="F3" s="1439"/>
      <c r="G3" s="1439"/>
      <c r="H3" s="1439"/>
      <c r="I3" s="1083"/>
    </row>
    <row r="4" spans="1:23" s="143" customFormat="1" ht="24.75" customHeight="1" thickTop="1">
      <c r="A4" s="1440" t="s">
        <v>20</v>
      </c>
      <c r="B4" s="1440"/>
      <c r="C4" s="1440"/>
      <c r="D4" s="1440"/>
      <c r="E4" s="1440"/>
      <c r="F4" s="1440"/>
      <c r="G4" s="1440"/>
      <c r="H4" s="1440"/>
      <c r="I4" s="1084"/>
    </row>
    <row r="5" spans="1:23" s="143" customFormat="1">
      <c r="A5" s="1266" t="s">
        <v>91</v>
      </c>
      <c r="B5" s="1085"/>
      <c r="C5" s="1085"/>
      <c r="D5" s="1085"/>
      <c r="E5" s="1085"/>
      <c r="F5" s="1080"/>
    </row>
    <row r="6" spans="1:23" s="134" customFormat="1" ht="15" customHeight="1" thickBot="1">
      <c r="A6" s="824"/>
      <c r="G6" s="1080" t="s">
        <v>47</v>
      </c>
      <c r="H6" s="1081">
        <f ca="1">TODAY()</f>
        <v>45163</v>
      </c>
      <c r="I6" s="133"/>
      <c r="J6" s="132"/>
    </row>
    <row r="7" spans="1:23" s="113" customFormat="1" ht="19.5" customHeight="1">
      <c r="A7" s="1435" t="s">
        <v>260</v>
      </c>
      <c r="B7" s="1429"/>
      <c r="C7" s="1429"/>
      <c r="D7" s="1430"/>
      <c r="E7" s="143"/>
      <c r="F7" s="143"/>
      <c r="G7" s="143"/>
      <c r="H7" s="143"/>
      <c r="I7" s="143"/>
      <c r="J7" s="116"/>
    </row>
    <row r="8" spans="1:23" s="113" customFormat="1" ht="19.5" customHeight="1">
      <c r="A8" s="1441" t="s">
        <v>49</v>
      </c>
      <c r="B8" s="1443" t="s">
        <v>2</v>
      </c>
      <c r="C8" s="832" t="s">
        <v>3</v>
      </c>
      <c r="D8" s="833" t="s">
        <v>118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</row>
    <row r="9" spans="1:23" s="113" customFormat="1" ht="17.25" customHeight="1" thickBot="1">
      <c r="A9" s="1447"/>
      <c r="B9" s="1433"/>
      <c r="C9" s="933" t="s">
        <v>29</v>
      </c>
      <c r="D9" s="934" t="s">
        <v>25</v>
      </c>
      <c r="E9" s="1086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43"/>
    </row>
    <row r="10" spans="1:23" s="203" customFormat="1" ht="15" customHeight="1">
      <c r="A10" s="1178" t="s">
        <v>555</v>
      </c>
      <c r="B10" s="932" t="s">
        <v>619</v>
      </c>
      <c r="C10" s="829">
        <v>45170</v>
      </c>
      <c r="D10" s="707">
        <v>45179</v>
      </c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205"/>
    </row>
    <row r="11" spans="1:23" s="203" customFormat="1" ht="15" customHeight="1">
      <c r="A11" s="1177" t="s">
        <v>674</v>
      </c>
      <c r="B11" s="932" t="s">
        <v>673</v>
      </c>
      <c r="C11" s="830">
        <v>45170</v>
      </c>
      <c r="D11" s="231">
        <v>45178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13"/>
    </row>
    <row r="12" spans="1:23" s="203" customFormat="1" ht="15" customHeight="1">
      <c r="A12" s="1178" t="s">
        <v>547</v>
      </c>
      <c r="B12" s="932" t="s">
        <v>505</v>
      </c>
      <c r="C12" s="830">
        <v>45172</v>
      </c>
      <c r="D12" s="231">
        <v>45180</v>
      </c>
      <c r="E12" s="14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237"/>
    </row>
    <row r="13" spans="1:23" s="203" customFormat="1" ht="15" customHeight="1">
      <c r="A13" s="1177" t="s">
        <v>550</v>
      </c>
      <c r="B13" s="932" t="s">
        <v>505</v>
      </c>
      <c r="C13" s="830">
        <v>45172</v>
      </c>
      <c r="D13" s="231">
        <v>45184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205"/>
    </row>
    <row r="14" spans="1:23" s="203" customFormat="1" ht="15" customHeight="1">
      <c r="A14" s="1178" t="s">
        <v>548</v>
      </c>
      <c r="B14" s="932" t="s">
        <v>505</v>
      </c>
      <c r="C14" s="830">
        <v>45174</v>
      </c>
      <c r="D14" s="231">
        <v>45180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13"/>
    </row>
    <row r="15" spans="1:23" s="203" customFormat="1" ht="15" customHeight="1">
      <c r="A15" s="1177" t="s">
        <v>675</v>
      </c>
      <c r="B15" s="932" t="s">
        <v>696</v>
      </c>
      <c r="C15" s="830">
        <v>45175</v>
      </c>
      <c r="D15" s="231">
        <v>45183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205"/>
    </row>
    <row r="16" spans="1:23" s="203" customFormat="1" ht="15" customHeight="1">
      <c r="A16" s="1178" t="s">
        <v>539</v>
      </c>
      <c r="B16" s="932" t="s">
        <v>505</v>
      </c>
      <c r="C16" s="830">
        <v>45176</v>
      </c>
      <c r="D16" s="231">
        <v>45184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13"/>
    </row>
    <row r="17" spans="1:23" s="203" customFormat="1" ht="15" customHeight="1">
      <c r="A17" s="1177" t="s">
        <v>537</v>
      </c>
      <c r="B17" s="932" t="s">
        <v>571</v>
      </c>
      <c r="C17" s="830">
        <v>45177</v>
      </c>
      <c r="D17" s="231">
        <v>45184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13"/>
    </row>
    <row r="18" spans="1:23" s="203" customFormat="1" ht="15" customHeight="1">
      <c r="A18" s="1178" t="s">
        <v>551</v>
      </c>
      <c r="B18" s="932" t="s">
        <v>672</v>
      </c>
      <c r="C18" s="830">
        <v>45178</v>
      </c>
      <c r="D18" s="231">
        <v>45186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13"/>
    </row>
    <row r="19" spans="1:23" s="203" customFormat="1" ht="15" customHeight="1">
      <c r="A19" s="1177" t="s">
        <v>549</v>
      </c>
      <c r="B19" s="932" t="s">
        <v>553</v>
      </c>
      <c r="C19" s="830">
        <v>45180</v>
      </c>
      <c r="D19" s="231">
        <v>45183</v>
      </c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13"/>
    </row>
    <row r="20" spans="1:23" s="203" customFormat="1" ht="15" customHeight="1">
      <c r="A20" s="1178" t="s">
        <v>540</v>
      </c>
      <c r="B20" s="932" t="s">
        <v>812</v>
      </c>
      <c r="C20" s="830">
        <v>45182</v>
      </c>
      <c r="D20" s="231">
        <v>45188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13"/>
    </row>
    <row r="21" spans="1:23" s="203" customFormat="1" ht="15" customHeight="1">
      <c r="A21" s="1177" t="s">
        <v>601</v>
      </c>
      <c r="B21" s="932" t="s">
        <v>582</v>
      </c>
      <c r="C21" s="830">
        <v>45182</v>
      </c>
      <c r="D21" s="231">
        <v>45190</v>
      </c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13"/>
    </row>
    <row r="22" spans="1:23" s="203" customFormat="1" ht="15" customHeight="1">
      <c r="A22" s="1178" t="s">
        <v>542</v>
      </c>
      <c r="B22" s="932" t="s">
        <v>813</v>
      </c>
      <c r="C22" s="830">
        <v>45182</v>
      </c>
      <c r="D22" s="231">
        <v>45189</v>
      </c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13"/>
    </row>
    <row r="23" spans="1:23" s="203" customFormat="1" ht="15" customHeight="1">
      <c r="A23" s="1177" t="s">
        <v>543</v>
      </c>
      <c r="B23" s="932" t="s">
        <v>814</v>
      </c>
      <c r="C23" s="830">
        <v>45186</v>
      </c>
      <c r="D23" s="231">
        <v>45194</v>
      </c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13"/>
    </row>
    <row r="24" spans="1:23" s="203" customFormat="1" ht="15" customHeight="1">
      <c r="A24" s="1178" t="s">
        <v>552</v>
      </c>
      <c r="B24" s="932" t="s">
        <v>553</v>
      </c>
      <c r="C24" s="830">
        <v>45186</v>
      </c>
      <c r="D24" s="231">
        <v>45193</v>
      </c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13"/>
    </row>
    <row r="25" spans="1:23" s="203" customFormat="1" ht="15" customHeight="1">
      <c r="A25" s="1177" t="s">
        <v>545</v>
      </c>
      <c r="B25" s="932" t="s">
        <v>812</v>
      </c>
      <c r="C25" s="830">
        <v>45186</v>
      </c>
      <c r="D25" s="231">
        <v>45198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13"/>
    </row>
    <row r="26" spans="1:23" s="203" customFormat="1" ht="15" customHeight="1">
      <c r="A26" s="1178" t="s">
        <v>544</v>
      </c>
      <c r="B26" s="932" t="s">
        <v>812</v>
      </c>
      <c r="C26" s="830">
        <v>45186</v>
      </c>
      <c r="D26" s="231">
        <v>45193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13"/>
    </row>
    <row r="27" spans="1:23" s="203" customFormat="1" ht="15" customHeight="1">
      <c r="A27" s="1177" t="s">
        <v>554</v>
      </c>
      <c r="B27" s="932" t="s">
        <v>553</v>
      </c>
      <c r="C27" s="831">
        <v>45187</v>
      </c>
      <c r="D27" s="231">
        <v>45193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13"/>
    </row>
    <row r="28" spans="1:23" s="203" customFormat="1" ht="15" customHeight="1">
      <c r="A28" s="1178" t="s">
        <v>541</v>
      </c>
      <c r="B28" s="932" t="s">
        <v>505</v>
      </c>
      <c r="C28" s="831">
        <v>45188</v>
      </c>
      <c r="D28" s="231">
        <v>45196</v>
      </c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13"/>
    </row>
    <row r="29" spans="1:23" s="203" customFormat="1" ht="15" customHeight="1">
      <c r="A29" s="1177" t="s">
        <v>676</v>
      </c>
      <c r="B29" s="932" t="s">
        <v>815</v>
      </c>
      <c r="C29" s="831">
        <v>45189</v>
      </c>
      <c r="D29" s="231">
        <v>45197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13"/>
    </row>
    <row r="30" spans="1:23" s="203" customFormat="1" ht="15" customHeight="1">
      <c r="A30" s="1178" t="s">
        <v>546</v>
      </c>
      <c r="B30" s="932" t="s">
        <v>571</v>
      </c>
      <c r="C30" s="831">
        <v>45189</v>
      </c>
      <c r="D30" s="231">
        <v>45196</v>
      </c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13"/>
    </row>
    <row r="31" spans="1:23" s="203" customFormat="1" ht="15" customHeight="1">
      <c r="A31" s="1177" t="s">
        <v>550</v>
      </c>
      <c r="B31" s="932" t="s">
        <v>812</v>
      </c>
      <c r="C31" s="831">
        <v>45193</v>
      </c>
      <c r="D31" s="233">
        <v>45205</v>
      </c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13"/>
    </row>
    <row r="32" spans="1:23" s="203" customFormat="1" ht="15" customHeight="1">
      <c r="A32" s="1178" t="s">
        <v>548</v>
      </c>
      <c r="B32" s="932" t="s">
        <v>812</v>
      </c>
      <c r="C32" s="831">
        <v>45194</v>
      </c>
      <c r="D32" s="233">
        <v>45200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13"/>
    </row>
    <row r="33" spans="1:23" s="203" customFormat="1" ht="15" customHeight="1">
      <c r="A33" s="1177" t="s">
        <v>538</v>
      </c>
      <c r="B33" s="932" t="s">
        <v>496</v>
      </c>
      <c r="C33" s="831">
        <v>45196</v>
      </c>
      <c r="D33" s="233">
        <v>45197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13"/>
    </row>
    <row r="34" spans="1:23" s="203" customFormat="1" ht="15" customHeight="1">
      <c r="A34" s="1178" t="s">
        <v>537</v>
      </c>
      <c r="B34" s="932" t="s">
        <v>572</v>
      </c>
      <c r="C34" s="831">
        <v>45197</v>
      </c>
      <c r="D34" s="233">
        <v>45205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13"/>
    </row>
    <row r="35" spans="1:23" s="203" customFormat="1" ht="15" customHeight="1">
      <c r="A35" s="1177" t="s">
        <v>674</v>
      </c>
      <c r="B35" s="932" t="s">
        <v>816</v>
      </c>
      <c r="C35" s="831">
        <v>45197</v>
      </c>
      <c r="D35" s="233">
        <v>45205</v>
      </c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13"/>
    </row>
    <row r="36" spans="1:23" s="203" customFormat="1" ht="15" customHeight="1">
      <c r="A36" s="1178" t="s">
        <v>539</v>
      </c>
      <c r="B36" s="932" t="s">
        <v>812</v>
      </c>
      <c r="C36" s="831">
        <v>45197</v>
      </c>
      <c r="D36" s="233">
        <v>45205</v>
      </c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13"/>
    </row>
    <row r="37" spans="1:23" s="203" customFormat="1" ht="15" customHeight="1">
      <c r="A37" s="1177" t="s">
        <v>555</v>
      </c>
      <c r="B37" s="932" t="s">
        <v>689</v>
      </c>
      <c r="C37" s="831">
        <v>45197</v>
      </c>
      <c r="D37" s="233">
        <v>45206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13"/>
    </row>
    <row r="38" spans="1:23" s="203" customFormat="1" ht="15" customHeight="1">
      <c r="A38" s="1178" t="s">
        <v>551</v>
      </c>
      <c r="B38" s="932" t="s">
        <v>817</v>
      </c>
      <c r="C38" s="831">
        <v>45199</v>
      </c>
      <c r="D38" s="233">
        <v>45206</v>
      </c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13"/>
    </row>
    <row r="39" spans="1:23" s="203" customFormat="1" ht="15.75" customHeight="1">
      <c r="A39" s="206"/>
      <c r="B39" s="1070"/>
      <c r="C39" s="831"/>
      <c r="D39" s="23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13"/>
    </row>
    <row r="40" spans="1:23" s="203" customFormat="1" ht="15" customHeight="1" thickBot="1">
      <c r="A40" s="207"/>
      <c r="B40" s="713"/>
      <c r="C40" s="196"/>
      <c r="D40" s="232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13"/>
    </row>
    <row r="41" spans="1:23" s="203" customFormat="1" ht="15" customHeight="1">
      <c r="A41" s="1087"/>
      <c r="B41" s="143"/>
      <c r="C41" s="143"/>
      <c r="D41" s="143"/>
      <c r="E41" s="143"/>
      <c r="F41" s="143"/>
      <c r="G41" s="143"/>
      <c r="H41" s="143"/>
      <c r="I41" s="143"/>
      <c r="J41" s="113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</row>
    <row r="42" spans="1:23" ht="15" customHeight="1" thickBot="1">
      <c r="A42" s="1087"/>
      <c r="B42" s="143"/>
      <c r="C42" s="143"/>
      <c r="D42" s="143"/>
      <c r="E42" s="143"/>
      <c r="J42" s="14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</row>
    <row r="43" spans="1:23" ht="15" customHeight="1">
      <c r="A43" s="1435" t="s">
        <v>49</v>
      </c>
      <c r="B43" s="1429" t="s">
        <v>2</v>
      </c>
      <c r="C43" s="1218" t="s">
        <v>29</v>
      </c>
      <c r="D43" s="1429" t="s">
        <v>25</v>
      </c>
      <c r="E43" s="1429"/>
      <c r="F43" s="1430"/>
      <c r="N43" s="113"/>
    </row>
    <row r="44" spans="1:23" ht="15" customHeight="1" thickBot="1">
      <c r="A44" s="1444"/>
      <c r="B44" s="1436"/>
      <c r="C44" s="1219" t="s">
        <v>118</v>
      </c>
      <c r="D44" s="1219" t="s">
        <v>7</v>
      </c>
      <c r="E44" s="1219" t="s">
        <v>142</v>
      </c>
      <c r="F44" s="1185" t="s">
        <v>22</v>
      </c>
      <c r="N44" s="113"/>
    </row>
    <row r="45" spans="1:23" ht="15" customHeight="1">
      <c r="A45" s="1192" t="s">
        <v>831</v>
      </c>
      <c r="B45" s="1071" t="s">
        <v>605</v>
      </c>
      <c r="C45" s="1201">
        <v>45171</v>
      </c>
      <c r="D45" s="1187">
        <v>45173</v>
      </c>
      <c r="E45" s="1232" t="s">
        <v>11</v>
      </c>
      <c r="F45" s="1188">
        <v>45174</v>
      </c>
      <c r="N45" s="113"/>
    </row>
    <row r="46" spans="1:23" ht="15" customHeight="1">
      <c r="A46" s="1194" t="s">
        <v>564</v>
      </c>
      <c r="B46" s="1076" t="s">
        <v>571</v>
      </c>
      <c r="C46" s="1202">
        <v>45171</v>
      </c>
      <c r="D46" s="1232" t="s">
        <v>11</v>
      </c>
      <c r="E46" s="1179">
        <v>45174</v>
      </c>
      <c r="F46" s="1232" t="s">
        <v>11</v>
      </c>
      <c r="N46" s="113"/>
    </row>
    <row r="47" spans="1:23" ht="15" customHeight="1">
      <c r="A47" s="1193" t="s">
        <v>583</v>
      </c>
      <c r="B47" s="1076" t="s">
        <v>571</v>
      </c>
      <c r="C47" s="1203">
        <v>45172</v>
      </c>
      <c r="D47" s="1232" t="s">
        <v>11</v>
      </c>
      <c r="E47" s="1179">
        <v>45175</v>
      </c>
      <c r="F47" s="1232" t="s">
        <v>11</v>
      </c>
      <c r="N47" s="113"/>
    </row>
    <row r="48" spans="1:23" ht="15" customHeight="1">
      <c r="A48" s="1193" t="s">
        <v>556</v>
      </c>
      <c r="B48" s="1076" t="s">
        <v>818</v>
      </c>
      <c r="C48" s="1203">
        <v>45172</v>
      </c>
      <c r="D48" s="1180">
        <v>45174</v>
      </c>
      <c r="E48" s="1232" t="s">
        <v>11</v>
      </c>
      <c r="F48" s="1184">
        <v>45176</v>
      </c>
      <c r="N48" s="113"/>
    </row>
    <row r="49" spans="1:18" ht="15" customHeight="1">
      <c r="A49" s="1194" t="s">
        <v>557</v>
      </c>
      <c r="B49" s="1076" t="s">
        <v>819</v>
      </c>
      <c r="C49" s="1202">
        <v>45173</v>
      </c>
      <c r="D49" s="1179">
        <v>45175</v>
      </c>
      <c r="E49" s="1232" t="s">
        <v>11</v>
      </c>
      <c r="F49" s="1182">
        <v>45176</v>
      </c>
      <c r="N49" s="113"/>
    </row>
    <row r="50" spans="1:18" ht="15" customHeight="1">
      <c r="A50" s="1193" t="s">
        <v>558</v>
      </c>
      <c r="B50" s="1076" t="s">
        <v>820</v>
      </c>
      <c r="C50" s="1203">
        <v>45175</v>
      </c>
      <c r="D50" s="1180">
        <v>45177</v>
      </c>
      <c r="E50" s="1179">
        <v>45178</v>
      </c>
      <c r="F50" s="1184">
        <v>45179</v>
      </c>
      <c r="N50" s="113"/>
    </row>
    <row r="51" spans="1:18" ht="15" customHeight="1">
      <c r="A51" s="1194" t="s">
        <v>831</v>
      </c>
      <c r="B51" s="1076" t="s">
        <v>677</v>
      </c>
      <c r="C51" s="1202">
        <v>45178</v>
      </c>
      <c r="D51" s="1179">
        <v>45180</v>
      </c>
      <c r="E51" s="1232" t="s">
        <v>11</v>
      </c>
      <c r="F51" s="1182">
        <v>45181</v>
      </c>
      <c r="I51" s="113"/>
      <c r="N51" s="113"/>
    </row>
    <row r="52" spans="1:18" ht="15" customHeight="1">
      <c r="A52" s="1193" t="s">
        <v>559</v>
      </c>
      <c r="B52" s="1076" t="s">
        <v>821</v>
      </c>
      <c r="C52" s="1203">
        <v>45179</v>
      </c>
      <c r="D52" s="1180">
        <v>45181</v>
      </c>
      <c r="E52" s="1232" t="s">
        <v>11</v>
      </c>
      <c r="F52" s="1184">
        <v>45183</v>
      </c>
      <c r="I52" s="113"/>
      <c r="N52" s="113"/>
    </row>
    <row r="53" spans="1:18" ht="15" customHeight="1">
      <c r="A53" s="1193" t="s">
        <v>586</v>
      </c>
      <c r="B53" s="1076" t="s">
        <v>571</v>
      </c>
      <c r="C53" s="1203">
        <v>45179</v>
      </c>
      <c r="D53" s="1232" t="s">
        <v>11</v>
      </c>
      <c r="E53" s="1179">
        <v>45182</v>
      </c>
      <c r="F53" s="1232" t="s">
        <v>11</v>
      </c>
      <c r="N53" s="113"/>
    </row>
    <row r="54" spans="1:18" ht="18.75" customHeight="1">
      <c r="A54" s="1194" t="s">
        <v>557</v>
      </c>
      <c r="B54" s="1076" t="s">
        <v>822</v>
      </c>
      <c r="C54" s="1202">
        <v>45180</v>
      </c>
      <c r="D54" s="1179">
        <v>45182</v>
      </c>
      <c r="E54" s="1232" t="s">
        <v>11</v>
      </c>
      <c r="F54" s="1182">
        <v>45183</v>
      </c>
      <c r="I54" s="113"/>
      <c r="N54" s="113"/>
    </row>
    <row r="55" spans="1:18" ht="15" customHeight="1">
      <c r="A55" s="1194" t="s">
        <v>558</v>
      </c>
      <c r="B55" s="1076" t="s">
        <v>823</v>
      </c>
      <c r="C55" s="1202">
        <v>45182</v>
      </c>
      <c r="D55" s="1232" t="s">
        <v>11</v>
      </c>
      <c r="E55" s="1179">
        <v>45185</v>
      </c>
      <c r="F55" s="1232" t="s">
        <v>11</v>
      </c>
      <c r="N55" s="113"/>
    </row>
    <row r="56" spans="1:18" ht="15" customHeight="1">
      <c r="A56" s="1194" t="s">
        <v>558</v>
      </c>
      <c r="B56" s="1076" t="s">
        <v>823</v>
      </c>
      <c r="C56" s="1202">
        <v>45182</v>
      </c>
      <c r="D56" s="1180">
        <v>45184</v>
      </c>
      <c r="E56" s="1179">
        <v>45185</v>
      </c>
      <c r="F56" s="1184">
        <v>45186</v>
      </c>
      <c r="N56" s="113"/>
    </row>
    <row r="57" spans="1:18" ht="15" customHeight="1">
      <c r="A57" s="1194" t="s">
        <v>831</v>
      </c>
      <c r="B57" s="1076" t="s">
        <v>818</v>
      </c>
      <c r="C57" s="1202">
        <v>45185</v>
      </c>
      <c r="D57" s="1179">
        <v>45187</v>
      </c>
      <c r="E57" s="1232" t="s">
        <v>11</v>
      </c>
      <c r="F57" s="1182">
        <v>45188</v>
      </c>
      <c r="I57" s="113"/>
      <c r="N57" s="113"/>
    </row>
    <row r="58" spans="1:18" ht="15" customHeight="1">
      <c r="A58" s="1193" t="s">
        <v>556</v>
      </c>
      <c r="B58" s="1076" t="s">
        <v>824</v>
      </c>
      <c r="C58" s="1203">
        <v>45186</v>
      </c>
      <c r="D58" s="1180">
        <v>45188</v>
      </c>
      <c r="E58" s="1232" t="s">
        <v>11</v>
      </c>
      <c r="F58" s="1184">
        <v>45190</v>
      </c>
      <c r="N58" s="113"/>
    </row>
    <row r="59" spans="1:18" ht="15" customHeight="1">
      <c r="A59" s="1194" t="s">
        <v>557</v>
      </c>
      <c r="B59" s="1076" t="s">
        <v>825</v>
      </c>
      <c r="C59" s="1202">
        <v>45187</v>
      </c>
      <c r="D59" s="1179">
        <v>45189</v>
      </c>
      <c r="E59" s="1232" t="s">
        <v>11</v>
      </c>
      <c r="F59" s="1182">
        <v>45190</v>
      </c>
      <c r="I59" s="113"/>
      <c r="N59" s="113"/>
    </row>
    <row r="60" spans="1:18" ht="15" customHeight="1">
      <c r="A60" s="1193" t="s">
        <v>558</v>
      </c>
      <c r="B60" s="1076" t="s">
        <v>826</v>
      </c>
      <c r="C60" s="1203">
        <v>45189</v>
      </c>
      <c r="D60" s="1180">
        <v>45191</v>
      </c>
      <c r="E60" s="1179">
        <v>45192</v>
      </c>
      <c r="F60" s="1184">
        <v>45193</v>
      </c>
      <c r="N60" s="113"/>
    </row>
    <row r="61" spans="1:18" ht="15" customHeight="1">
      <c r="A61" s="1194" t="s">
        <v>831</v>
      </c>
      <c r="B61" s="1076" t="s">
        <v>824</v>
      </c>
      <c r="C61" s="1202">
        <v>45192</v>
      </c>
      <c r="D61" s="1179">
        <v>45194</v>
      </c>
      <c r="E61" s="1232" t="s">
        <v>11</v>
      </c>
      <c r="F61" s="1182">
        <v>45195</v>
      </c>
      <c r="I61" s="113"/>
      <c r="N61" s="113"/>
    </row>
    <row r="62" spans="1:18" ht="15" customHeight="1">
      <c r="A62" s="1194" t="s">
        <v>564</v>
      </c>
      <c r="B62" s="1076" t="s">
        <v>572</v>
      </c>
      <c r="C62" s="1202">
        <v>45192</v>
      </c>
      <c r="D62" s="1232" t="s">
        <v>11</v>
      </c>
      <c r="E62" s="1179">
        <v>45195</v>
      </c>
      <c r="F62" s="1232" t="s">
        <v>11</v>
      </c>
      <c r="M62" s="113"/>
      <c r="N62" s="113"/>
      <c r="R62" s="113"/>
    </row>
    <row r="63" spans="1:18" ht="15" customHeight="1">
      <c r="A63" s="1193" t="s">
        <v>583</v>
      </c>
      <c r="B63" s="1076" t="s">
        <v>572</v>
      </c>
      <c r="C63" s="1203">
        <v>45193</v>
      </c>
      <c r="D63" s="1232" t="s">
        <v>11</v>
      </c>
      <c r="E63" s="1179">
        <v>45196</v>
      </c>
      <c r="F63" s="1232" t="s">
        <v>11</v>
      </c>
      <c r="I63" s="113"/>
      <c r="M63" s="113"/>
      <c r="N63" s="113"/>
      <c r="R63" s="113"/>
    </row>
    <row r="64" spans="1:18" ht="15" customHeight="1">
      <c r="A64" s="1193" t="s">
        <v>559</v>
      </c>
      <c r="B64" s="1076" t="s">
        <v>827</v>
      </c>
      <c r="C64" s="1203">
        <v>45193</v>
      </c>
      <c r="D64" s="1180">
        <v>45195</v>
      </c>
      <c r="E64" s="1232" t="s">
        <v>11</v>
      </c>
      <c r="F64" s="1184">
        <v>45197</v>
      </c>
      <c r="I64" s="113"/>
      <c r="N64" s="113"/>
    </row>
    <row r="65" spans="1:21" ht="15" customHeight="1">
      <c r="A65" s="1194" t="s">
        <v>557</v>
      </c>
      <c r="B65" s="1076" t="s">
        <v>828</v>
      </c>
      <c r="C65" s="1202">
        <v>45194</v>
      </c>
      <c r="D65" s="1179">
        <v>45196</v>
      </c>
      <c r="E65" s="1232" t="s">
        <v>11</v>
      </c>
      <c r="F65" s="1182">
        <v>45197</v>
      </c>
      <c r="I65" s="113"/>
      <c r="N65" s="113"/>
    </row>
    <row r="66" spans="1:21" ht="15" customHeight="1">
      <c r="A66" s="1194" t="s">
        <v>558</v>
      </c>
      <c r="B66" s="1076" t="s">
        <v>829</v>
      </c>
      <c r="C66" s="1202">
        <v>45196</v>
      </c>
      <c r="D66" s="1180">
        <v>45198</v>
      </c>
      <c r="E66" s="1179">
        <v>45199</v>
      </c>
      <c r="F66" s="1184">
        <v>45200</v>
      </c>
      <c r="I66" s="113"/>
      <c r="M66" s="113"/>
      <c r="N66" s="113"/>
      <c r="R66" s="113"/>
    </row>
    <row r="67" spans="1:21" ht="15" customHeight="1">
      <c r="A67" s="1194" t="s">
        <v>831</v>
      </c>
      <c r="B67" s="1076" t="s">
        <v>830</v>
      </c>
      <c r="C67" s="1202">
        <v>45199</v>
      </c>
      <c r="D67" s="1179">
        <v>45201</v>
      </c>
      <c r="E67" s="1232" t="s">
        <v>11</v>
      </c>
      <c r="F67" s="1182">
        <v>45202</v>
      </c>
      <c r="I67" s="113"/>
      <c r="N67" s="113"/>
    </row>
    <row r="68" spans="1:21" ht="13.5" thickBot="1">
      <c r="A68" s="1077"/>
      <c r="B68" s="1230"/>
      <c r="C68" s="1230"/>
      <c r="D68" s="1230"/>
      <c r="E68" s="1230"/>
      <c r="F68" s="1231"/>
    </row>
    <row r="71" spans="1:21" ht="13.5" thickBot="1"/>
    <row r="72" spans="1:21" ht="15" customHeight="1">
      <c r="A72" s="1435" t="s">
        <v>49</v>
      </c>
      <c r="B72" s="1429" t="s">
        <v>2</v>
      </c>
      <c r="C72" s="1058" t="s">
        <v>678</v>
      </c>
      <c r="D72" s="1431" t="s">
        <v>25</v>
      </c>
      <c r="E72" s="1432"/>
      <c r="I72" s="113"/>
      <c r="N72" s="113"/>
    </row>
    <row r="73" spans="1:21" ht="15" customHeight="1" thickBot="1">
      <c r="A73" s="1447"/>
      <c r="B73" s="1433"/>
      <c r="C73" s="1059" t="s">
        <v>118</v>
      </c>
      <c r="D73" s="1059" t="s">
        <v>4</v>
      </c>
      <c r="E73" s="930" t="s">
        <v>5</v>
      </c>
      <c r="I73" s="113"/>
      <c r="N73" s="113"/>
    </row>
    <row r="74" spans="1:21" ht="15" customHeight="1">
      <c r="A74" s="674" t="s">
        <v>561</v>
      </c>
      <c r="B74" s="705" t="s">
        <v>832</v>
      </c>
      <c r="C74" s="829">
        <v>45171</v>
      </c>
      <c r="D74" s="706">
        <f>C74+2</f>
        <v>45173</v>
      </c>
      <c r="E74" s="707">
        <f>D74</f>
        <v>45173</v>
      </c>
      <c r="I74" s="113"/>
      <c r="N74" s="113"/>
    </row>
    <row r="75" spans="1:21" ht="15" customHeight="1">
      <c r="A75" s="221" t="s">
        <v>560</v>
      </c>
      <c r="B75" s="705" t="s">
        <v>670</v>
      </c>
      <c r="C75" s="830">
        <v>45173</v>
      </c>
      <c r="D75" s="230">
        <f>C75+2</f>
        <v>45175</v>
      </c>
      <c r="E75" s="231">
        <f t="shared" ref="E75:E86" si="0">D75</f>
        <v>45175</v>
      </c>
      <c r="I75" s="113"/>
      <c r="N75" s="113"/>
    </row>
    <row r="76" spans="1:21" ht="15" customHeight="1">
      <c r="A76" s="221" t="s">
        <v>561</v>
      </c>
      <c r="B76" s="705" t="s">
        <v>833</v>
      </c>
      <c r="C76" s="830">
        <v>45175</v>
      </c>
      <c r="D76" s="230">
        <f t="shared" ref="D76:D86" si="1">C76+2</f>
        <v>45177</v>
      </c>
      <c r="E76" s="231">
        <f t="shared" si="0"/>
        <v>45177</v>
      </c>
      <c r="F76" s="114"/>
      <c r="J76" s="134"/>
      <c r="K76" s="134"/>
      <c r="L76" s="134"/>
      <c r="M76" s="134"/>
      <c r="O76" s="134"/>
      <c r="P76" s="134"/>
      <c r="Q76" s="134"/>
      <c r="R76" s="134"/>
    </row>
    <row r="77" spans="1:21" ht="15" customHeight="1">
      <c r="A77" s="221" t="s">
        <v>560</v>
      </c>
      <c r="B77" s="705" t="s">
        <v>671</v>
      </c>
      <c r="C77" s="830">
        <v>45178</v>
      </c>
      <c r="D77" s="230">
        <f t="shared" si="1"/>
        <v>45180</v>
      </c>
      <c r="E77" s="231">
        <f t="shared" si="0"/>
        <v>45180</v>
      </c>
      <c r="F77" s="134"/>
      <c r="I77" s="114"/>
      <c r="J77" s="113"/>
      <c r="K77" s="113"/>
      <c r="L77" s="113"/>
      <c r="M77" s="113"/>
      <c r="N77" s="114"/>
      <c r="O77" s="113"/>
      <c r="P77" s="113"/>
      <c r="Q77" s="113"/>
      <c r="R77" s="113"/>
      <c r="S77" s="114"/>
    </row>
    <row r="78" spans="1:21" ht="15" customHeight="1">
      <c r="A78" s="221" t="s">
        <v>561</v>
      </c>
      <c r="B78" s="705" t="s">
        <v>834</v>
      </c>
      <c r="C78" s="830">
        <v>45180</v>
      </c>
      <c r="D78" s="230">
        <f t="shared" si="1"/>
        <v>45182</v>
      </c>
      <c r="E78" s="231">
        <f t="shared" si="0"/>
        <v>45182</v>
      </c>
      <c r="F78" s="113"/>
      <c r="L78" s="114"/>
      <c r="Q78" s="114"/>
    </row>
    <row r="79" spans="1:21" ht="15" customHeight="1">
      <c r="A79" s="221" t="s">
        <v>560</v>
      </c>
      <c r="B79" s="705" t="s">
        <v>813</v>
      </c>
      <c r="C79" s="830">
        <v>45182</v>
      </c>
      <c r="D79" s="230">
        <f t="shared" si="1"/>
        <v>45184</v>
      </c>
      <c r="E79" s="231">
        <f t="shared" si="0"/>
        <v>45184</v>
      </c>
      <c r="F79" s="113"/>
      <c r="R79" s="113"/>
    </row>
    <row r="80" spans="1:21" ht="15" customHeight="1">
      <c r="A80" s="221" t="s">
        <v>561</v>
      </c>
      <c r="B80" s="705" t="s">
        <v>731</v>
      </c>
      <c r="C80" s="830">
        <v>45185</v>
      </c>
      <c r="D80" s="230">
        <f t="shared" si="1"/>
        <v>45187</v>
      </c>
      <c r="E80" s="231">
        <f t="shared" si="0"/>
        <v>45187</v>
      </c>
      <c r="H80" s="134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</row>
    <row r="81" spans="1:221" s="131" customFormat="1" ht="15.75" customHeight="1">
      <c r="A81" s="221" t="s">
        <v>560</v>
      </c>
      <c r="B81" s="705" t="s">
        <v>835</v>
      </c>
      <c r="C81" s="830">
        <v>45187</v>
      </c>
      <c r="D81" s="230">
        <f t="shared" si="1"/>
        <v>45189</v>
      </c>
      <c r="E81" s="231">
        <f t="shared" si="0"/>
        <v>45189</v>
      </c>
      <c r="F81" s="123"/>
      <c r="G81" s="12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37"/>
      <c r="V81" s="135"/>
      <c r="W81" s="135"/>
      <c r="X81" s="135"/>
      <c r="Y81" s="135"/>
      <c r="Z81" s="135"/>
      <c r="AA81" s="120"/>
      <c r="AB81" s="118"/>
      <c r="AC81" s="118"/>
      <c r="AD81" s="119"/>
      <c r="AE81" s="119"/>
      <c r="AF81" s="136"/>
      <c r="AG81" s="137"/>
      <c r="AH81" s="135"/>
      <c r="AI81" s="135"/>
      <c r="AJ81" s="135"/>
      <c r="AK81" s="135"/>
      <c r="AL81" s="135"/>
      <c r="AM81" s="120"/>
      <c r="AN81" s="118"/>
      <c r="AO81" s="118"/>
      <c r="AP81" s="119"/>
      <c r="AQ81" s="119"/>
      <c r="AR81" s="136"/>
      <c r="AS81" s="137"/>
      <c r="AT81" s="135"/>
      <c r="AU81" s="135"/>
      <c r="AV81" s="135"/>
      <c r="AW81" s="135"/>
      <c r="AX81" s="135"/>
      <c r="AY81" s="120"/>
      <c r="AZ81" s="118"/>
      <c r="BA81" s="118"/>
      <c r="BB81" s="119"/>
      <c r="BC81" s="119"/>
      <c r="BD81" s="136"/>
      <c r="BE81" s="137"/>
      <c r="BF81" s="135"/>
      <c r="BG81" s="135"/>
      <c r="BH81" s="135"/>
      <c r="BI81" s="135"/>
      <c r="BJ81" s="135"/>
      <c r="BK81" s="120"/>
      <c r="BL81" s="118"/>
      <c r="BM81" s="118"/>
      <c r="BN81" s="119"/>
      <c r="BO81" s="119"/>
      <c r="BP81" s="136"/>
      <c r="BQ81" s="137"/>
      <c r="BR81" s="135"/>
      <c r="BS81" s="135"/>
      <c r="BT81" s="135"/>
      <c r="BU81" s="135"/>
      <c r="BV81" s="135"/>
      <c r="BW81" s="120"/>
      <c r="BX81" s="118"/>
      <c r="BY81" s="118"/>
      <c r="BZ81" s="119"/>
      <c r="CA81" s="119"/>
      <c r="CB81" s="136"/>
      <c r="CC81" s="137"/>
      <c r="CD81" s="135"/>
      <c r="CE81" s="135"/>
      <c r="CF81" s="135"/>
      <c r="CG81" s="135"/>
      <c r="CH81" s="135"/>
      <c r="CI81" s="120"/>
      <c r="CJ81" s="118"/>
      <c r="CK81" s="118"/>
      <c r="CL81" s="119"/>
      <c r="CM81" s="119"/>
      <c r="CN81" s="136"/>
      <c r="CO81" s="137"/>
      <c r="CP81" s="135"/>
      <c r="CQ81" s="135"/>
      <c r="CR81" s="135"/>
      <c r="CS81" s="135"/>
      <c r="CT81" s="135"/>
      <c r="CU81" s="120"/>
      <c r="CV81" s="118"/>
      <c r="CW81" s="118"/>
      <c r="CX81" s="119"/>
      <c r="CY81" s="119"/>
      <c r="CZ81" s="136"/>
      <c r="DA81" s="137"/>
      <c r="DB81" s="135"/>
      <c r="DC81" s="135"/>
      <c r="DD81" s="135"/>
      <c r="DE81" s="135"/>
      <c r="DF81" s="135"/>
      <c r="DG81" s="120"/>
      <c r="DH81" s="118"/>
      <c r="DI81" s="118"/>
      <c r="DJ81" s="119"/>
      <c r="DK81" s="119"/>
      <c r="DL81" s="136"/>
      <c r="DM81" s="137"/>
      <c r="DN81" s="135"/>
      <c r="DO81" s="135"/>
      <c r="DP81" s="135"/>
      <c r="DQ81" s="135"/>
      <c r="DR81" s="135"/>
      <c r="DS81" s="120"/>
      <c r="DT81" s="118"/>
      <c r="DU81" s="118"/>
      <c r="DV81" s="119"/>
      <c r="DW81" s="119"/>
      <c r="DX81" s="136"/>
      <c r="DY81" s="137"/>
      <c r="DZ81" s="135"/>
      <c r="EA81" s="135"/>
      <c r="EB81" s="135"/>
      <c r="EC81" s="135"/>
      <c r="ED81" s="135"/>
      <c r="EE81" s="120"/>
      <c r="EF81" s="118"/>
      <c r="EG81" s="118"/>
      <c r="EH81" s="119"/>
      <c r="EI81" s="119"/>
      <c r="EJ81" s="136"/>
      <c r="EK81" s="137"/>
      <c r="EL81" s="135"/>
      <c r="EM81" s="135"/>
      <c r="EN81" s="135"/>
      <c r="EO81" s="135"/>
      <c r="EP81" s="135"/>
      <c r="EQ81" s="120"/>
      <c r="ER81" s="118"/>
      <c r="ES81" s="118"/>
      <c r="ET81" s="119"/>
      <c r="EU81" s="119"/>
      <c r="EV81" s="136"/>
      <c r="EW81" s="137"/>
      <c r="EX81" s="135"/>
      <c r="EY81" s="135"/>
      <c r="EZ81" s="135"/>
      <c r="FA81" s="135"/>
      <c r="FB81" s="135"/>
      <c r="FC81" s="120"/>
      <c r="FD81" s="118"/>
      <c r="FE81" s="118"/>
      <c r="FF81" s="119"/>
      <c r="FG81" s="119"/>
      <c r="FH81" s="136"/>
      <c r="FI81" s="137"/>
      <c r="FJ81" s="135"/>
      <c r="FK81" s="135"/>
      <c r="FL81" s="135"/>
      <c r="FM81" s="135"/>
      <c r="FN81" s="135"/>
      <c r="FO81" s="120"/>
      <c r="FP81" s="118"/>
      <c r="FQ81" s="118"/>
      <c r="FR81" s="119"/>
      <c r="FS81" s="119"/>
      <c r="FT81" s="136"/>
      <c r="FU81" s="137"/>
      <c r="FV81" s="135"/>
      <c r="FW81" s="135"/>
      <c r="FX81" s="135"/>
      <c r="FY81" s="135"/>
      <c r="FZ81" s="135"/>
      <c r="GA81" s="120"/>
      <c r="GB81" s="118"/>
      <c r="GC81" s="118"/>
      <c r="GD81" s="119"/>
      <c r="GE81" s="119"/>
      <c r="GF81" s="136"/>
      <c r="GG81" s="137"/>
      <c r="GH81" s="135"/>
      <c r="GI81" s="135"/>
      <c r="GJ81" s="135"/>
      <c r="GK81" s="135"/>
      <c r="GL81" s="135"/>
      <c r="GM81" s="120"/>
      <c r="GN81" s="118"/>
      <c r="GO81" s="118"/>
      <c r="GP81" s="119"/>
      <c r="GQ81" s="119"/>
      <c r="GR81" s="136"/>
      <c r="GS81" s="137"/>
      <c r="GT81" s="135"/>
      <c r="GU81" s="135"/>
      <c r="GV81" s="135"/>
      <c r="GW81" s="135"/>
      <c r="GX81" s="135"/>
      <c r="GY81" s="120"/>
      <c r="GZ81" s="118"/>
      <c r="HA81" s="118"/>
      <c r="HB81" s="119"/>
      <c r="HC81" s="119"/>
      <c r="HD81" s="136"/>
      <c r="HE81" s="137"/>
      <c r="HF81" s="135"/>
      <c r="HG81" s="135"/>
      <c r="HH81" s="135"/>
      <c r="HI81" s="135"/>
      <c r="HJ81" s="135"/>
      <c r="HK81" s="120"/>
      <c r="HL81" s="118"/>
      <c r="HM81" s="118"/>
    </row>
    <row r="82" spans="1:221" ht="15.75" customHeight="1">
      <c r="A82" s="221" t="s">
        <v>561</v>
      </c>
      <c r="B82" s="705" t="s">
        <v>726</v>
      </c>
      <c r="C82" s="830">
        <v>45189</v>
      </c>
      <c r="D82" s="230">
        <f t="shared" si="1"/>
        <v>45191</v>
      </c>
      <c r="E82" s="231">
        <f t="shared" si="0"/>
        <v>45191</v>
      </c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</row>
    <row r="83" spans="1:221" ht="15" customHeight="1">
      <c r="A83" s="221" t="s">
        <v>560</v>
      </c>
      <c r="B83" s="705" t="s">
        <v>836</v>
      </c>
      <c r="C83" s="830">
        <v>45192</v>
      </c>
      <c r="D83" s="230">
        <f t="shared" si="1"/>
        <v>45194</v>
      </c>
      <c r="E83" s="231">
        <f t="shared" si="0"/>
        <v>45194</v>
      </c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</row>
    <row r="84" spans="1:221" ht="15" customHeight="1">
      <c r="A84" s="221" t="s">
        <v>561</v>
      </c>
      <c r="B84" s="705" t="s">
        <v>727</v>
      </c>
      <c r="C84" s="830">
        <v>45194</v>
      </c>
      <c r="D84" s="230">
        <f t="shared" si="1"/>
        <v>45196</v>
      </c>
      <c r="E84" s="231">
        <f t="shared" si="0"/>
        <v>45196</v>
      </c>
    </row>
    <row r="85" spans="1:221" ht="15" customHeight="1">
      <c r="A85" s="221" t="s">
        <v>560</v>
      </c>
      <c r="B85" s="705" t="s">
        <v>837</v>
      </c>
      <c r="C85" s="831">
        <v>45196</v>
      </c>
      <c r="D85" s="197">
        <f t="shared" si="1"/>
        <v>45198</v>
      </c>
      <c r="E85" s="233">
        <f t="shared" si="0"/>
        <v>45198</v>
      </c>
    </row>
    <row r="86" spans="1:221" ht="15" customHeight="1">
      <c r="A86" s="206" t="s">
        <v>561</v>
      </c>
      <c r="B86" s="705" t="s">
        <v>732</v>
      </c>
      <c r="C86" s="831">
        <v>45199</v>
      </c>
      <c r="D86" s="197">
        <f t="shared" si="1"/>
        <v>45201</v>
      </c>
      <c r="E86" s="233">
        <f t="shared" si="0"/>
        <v>45201</v>
      </c>
    </row>
    <row r="87" spans="1:221" ht="15" customHeight="1" thickBot="1">
      <c r="A87" s="207"/>
      <c r="B87" s="208"/>
      <c r="C87" s="196"/>
      <c r="D87" s="196"/>
      <c r="E87" s="232"/>
    </row>
    <row r="88" spans="1:221" ht="15" customHeight="1" thickBot="1"/>
    <row r="89" spans="1:221" ht="15" customHeight="1">
      <c r="A89" s="1435" t="s">
        <v>49</v>
      </c>
      <c r="B89" s="1429" t="s">
        <v>2</v>
      </c>
      <c r="C89" s="1058" t="s">
        <v>21</v>
      </c>
      <c r="D89" s="1431" t="s">
        <v>25</v>
      </c>
      <c r="E89" s="1432"/>
    </row>
    <row r="90" spans="1:221" ht="15" customHeight="1" thickBot="1">
      <c r="A90" s="1447"/>
      <c r="B90" s="1433"/>
      <c r="C90" s="1059" t="s">
        <v>118</v>
      </c>
      <c r="D90" s="1059" t="s">
        <v>8</v>
      </c>
      <c r="E90" s="930" t="s">
        <v>24</v>
      </c>
      <c r="F90" s="114"/>
    </row>
    <row r="91" spans="1:221" ht="15" customHeight="1">
      <c r="A91" s="674" t="s">
        <v>603</v>
      </c>
      <c r="B91" s="705" t="s">
        <v>843</v>
      </c>
      <c r="C91" s="829">
        <v>45173</v>
      </c>
      <c r="D91" s="706">
        <v>45175</v>
      </c>
      <c r="E91" s="707">
        <v>45174</v>
      </c>
      <c r="F91" s="114"/>
    </row>
    <row r="92" spans="1:221" ht="15" customHeight="1">
      <c r="A92" s="221" t="s">
        <v>603</v>
      </c>
      <c r="B92" s="705" t="s">
        <v>844</v>
      </c>
      <c r="C92" s="830">
        <v>45176</v>
      </c>
      <c r="D92" s="230">
        <v>45177</v>
      </c>
      <c r="E92" s="707">
        <v>45178</v>
      </c>
      <c r="F92" s="114"/>
    </row>
    <row r="93" spans="1:221" s="114" customFormat="1" ht="15" customHeight="1">
      <c r="A93" s="221" t="s">
        <v>603</v>
      </c>
      <c r="B93" s="705" t="s">
        <v>845</v>
      </c>
      <c r="C93" s="830">
        <v>45180</v>
      </c>
      <c r="D93" s="230">
        <v>45182</v>
      </c>
      <c r="E93" s="707">
        <v>45181</v>
      </c>
      <c r="G93" s="123"/>
      <c r="H93" s="123"/>
      <c r="J93" s="123"/>
    </row>
    <row r="94" spans="1:221" s="114" customFormat="1" ht="15" customHeight="1">
      <c r="A94" s="221" t="s">
        <v>603</v>
      </c>
      <c r="B94" s="705" t="s">
        <v>846</v>
      </c>
      <c r="C94" s="830">
        <v>45183</v>
      </c>
      <c r="D94" s="230">
        <v>45184</v>
      </c>
      <c r="E94" s="707">
        <v>45185</v>
      </c>
      <c r="G94" s="123"/>
      <c r="H94" s="123"/>
      <c r="J94" s="123"/>
      <c r="K94" s="123"/>
      <c r="L94" s="123"/>
      <c r="M94" s="123"/>
    </row>
    <row r="95" spans="1:221" s="114" customFormat="1" ht="15" customHeight="1">
      <c r="A95" s="221" t="s">
        <v>603</v>
      </c>
      <c r="B95" s="705" t="s">
        <v>847</v>
      </c>
      <c r="C95" s="830">
        <v>45187</v>
      </c>
      <c r="D95" s="230">
        <v>45189</v>
      </c>
      <c r="E95" s="707">
        <v>45188</v>
      </c>
      <c r="G95" s="123"/>
      <c r="H95" s="123"/>
      <c r="J95" s="123"/>
      <c r="K95" s="123"/>
      <c r="L95" s="123"/>
      <c r="M95" s="123"/>
    </row>
    <row r="96" spans="1:221" s="114" customFormat="1" ht="15.75" customHeight="1">
      <c r="A96" s="221" t="s">
        <v>603</v>
      </c>
      <c r="B96" s="705" t="s">
        <v>848</v>
      </c>
      <c r="C96" s="830">
        <v>45190</v>
      </c>
      <c r="D96" s="230">
        <v>45191</v>
      </c>
      <c r="E96" s="707">
        <v>45192</v>
      </c>
      <c r="G96" s="123"/>
      <c r="H96" s="123"/>
      <c r="J96" s="123"/>
      <c r="K96" s="123"/>
    </row>
    <row r="97" spans="1:9" s="114" customFormat="1" ht="15.75" customHeight="1">
      <c r="A97" s="221" t="s">
        <v>603</v>
      </c>
      <c r="B97" s="705" t="s">
        <v>849</v>
      </c>
      <c r="C97" s="830">
        <v>45194</v>
      </c>
      <c r="D97" s="230">
        <v>45196</v>
      </c>
      <c r="E97" s="707">
        <v>45195</v>
      </c>
      <c r="G97" s="123"/>
      <c r="H97" s="123"/>
    </row>
    <row r="98" spans="1:9" s="114" customFormat="1" ht="15.75" customHeight="1">
      <c r="A98" s="221" t="s">
        <v>603</v>
      </c>
      <c r="B98" s="705" t="s">
        <v>850</v>
      </c>
      <c r="C98" s="830">
        <v>45197</v>
      </c>
      <c r="D98" s="230">
        <v>45198</v>
      </c>
      <c r="E98" s="707">
        <v>45199</v>
      </c>
      <c r="G98" s="123"/>
      <c r="H98" s="123"/>
    </row>
    <row r="99" spans="1:9" s="114" customFormat="1" ht="15.75" customHeight="1" thickBot="1">
      <c r="A99" s="778"/>
      <c r="B99" s="779"/>
      <c r="C99" s="196"/>
      <c r="D99" s="196"/>
      <c r="E99" s="232"/>
      <c r="G99" s="123"/>
      <c r="H99" s="123"/>
    </row>
    <row r="101" spans="1:9" s="114" customFormat="1" ht="15.75" customHeight="1" thickBot="1">
      <c r="A101" s="825"/>
      <c r="B101" s="123"/>
      <c r="C101" s="123"/>
      <c r="D101" s="123"/>
      <c r="E101" s="123"/>
      <c r="F101" s="123"/>
    </row>
    <row r="102" spans="1:9" s="114" customFormat="1" ht="15.75" customHeight="1">
      <c r="A102" s="1435" t="s">
        <v>49</v>
      </c>
      <c r="B102" s="1429" t="s">
        <v>2</v>
      </c>
      <c r="C102" s="1155" t="s">
        <v>21</v>
      </c>
      <c r="D102" s="1429" t="s">
        <v>25</v>
      </c>
      <c r="E102" s="1430"/>
      <c r="F102" s="825"/>
      <c r="I102" s="122"/>
    </row>
    <row r="103" spans="1:9" s="114" customFormat="1" ht="15.75" customHeight="1" thickBot="1">
      <c r="A103" s="1444"/>
      <c r="B103" s="1436"/>
      <c r="C103" s="1156" t="s">
        <v>118</v>
      </c>
      <c r="D103" s="1156" t="s">
        <v>77</v>
      </c>
      <c r="E103" s="1185" t="s">
        <v>85</v>
      </c>
      <c r="F103" s="825"/>
    </row>
    <row r="104" spans="1:9" s="114" customFormat="1" ht="15.75" customHeight="1">
      <c r="A104" s="1093" t="s">
        <v>729</v>
      </c>
      <c r="B104" s="1071" t="s">
        <v>838</v>
      </c>
      <c r="C104" s="1195">
        <v>45170</v>
      </c>
      <c r="D104" s="988" t="s">
        <v>11</v>
      </c>
      <c r="E104" s="1125">
        <v>45173</v>
      </c>
      <c r="F104" s="825"/>
    </row>
    <row r="105" spans="1:9" ht="15.75" customHeight="1">
      <c r="A105" s="828" t="s">
        <v>728</v>
      </c>
      <c r="B105" s="1076" t="s">
        <v>820</v>
      </c>
      <c r="C105" s="1092">
        <v>45175</v>
      </c>
      <c r="D105" s="1074">
        <v>45180</v>
      </c>
      <c r="E105" s="780" t="s">
        <v>11</v>
      </c>
      <c r="F105" s="825"/>
      <c r="G105" s="825"/>
      <c r="H105" s="825"/>
    </row>
    <row r="106" spans="1:9" s="114" customFormat="1" ht="15.75" customHeight="1">
      <c r="A106" s="828" t="s">
        <v>730</v>
      </c>
      <c r="B106" s="1076" t="s">
        <v>839</v>
      </c>
      <c r="C106" s="1091">
        <v>45177</v>
      </c>
      <c r="D106" s="1074" t="s">
        <v>11</v>
      </c>
      <c r="E106" s="231">
        <v>45180</v>
      </c>
      <c r="F106" s="825"/>
    </row>
    <row r="107" spans="1:9" ht="15" customHeight="1">
      <c r="A107" s="828" t="s">
        <v>728</v>
      </c>
      <c r="B107" s="1076" t="s">
        <v>823</v>
      </c>
      <c r="C107" s="1091">
        <v>45182</v>
      </c>
      <c r="D107" s="1073">
        <v>45187</v>
      </c>
      <c r="E107" s="780" t="s">
        <v>11</v>
      </c>
      <c r="F107" s="825"/>
      <c r="G107" s="114"/>
      <c r="H107" s="825"/>
    </row>
    <row r="108" spans="1:9" s="114" customFormat="1" ht="15.75" customHeight="1">
      <c r="A108" s="828" t="s">
        <v>729</v>
      </c>
      <c r="B108" s="1076" t="s">
        <v>840</v>
      </c>
      <c r="C108" s="1092">
        <v>45184</v>
      </c>
      <c r="D108" s="1074" t="s">
        <v>11</v>
      </c>
      <c r="E108" s="780">
        <v>45187</v>
      </c>
      <c r="F108" s="825"/>
    </row>
    <row r="109" spans="1:9" ht="15" customHeight="1">
      <c r="A109" s="828" t="s">
        <v>728</v>
      </c>
      <c r="B109" s="1076" t="s">
        <v>826</v>
      </c>
      <c r="C109" s="1092">
        <v>45189</v>
      </c>
      <c r="D109" s="1074">
        <v>45194</v>
      </c>
      <c r="E109" s="780" t="s">
        <v>11</v>
      </c>
      <c r="F109" s="825"/>
      <c r="G109" s="825"/>
      <c r="H109" s="825"/>
    </row>
    <row r="110" spans="1:9" ht="15" customHeight="1">
      <c r="A110" s="221" t="s">
        <v>730</v>
      </c>
      <c r="B110" s="1076" t="s">
        <v>841</v>
      </c>
      <c r="C110" s="1091">
        <v>45191</v>
      </c>
      <c r="D110" s="1074" t="s">
        <v>11</v>
      </c>
      <c r="E110" s="231">
        <v>45194</v>
      </c>
      <c r="F110" s="825"/>
      <c r="G110" s="825"/>
      <c r="H110" s="825"/>
    </row>
    <row r="111" spans="1:9" ht="15" customHeight="1">
      <c r="A111" s="828" t="s">
        <v>728</v>
      </c>
      <c r="B111" s="1076" t="s">
        <v>829</v>
      </c>
      <c r="C111" s="1091">
        <v>45196</v>
      </c>
      <c r="D111" s="1073">
        <v>45201</v>
      </c>
      <c r="E111" s="780" t="s">
        <v>11</v>
      </c>
      <c r="F111" s="825"/>
      <c r="G111" s="114"/>
      <c r="H111" s="825"/>
    </row>
    <row r="112" spans="1:9" ht="15" customHeight="1">
      <c r="A112" s="828" t="s">
        <v>729</v>
      </c>
      <c r="B112" s="1076" t="s">
        <v>842</v>
      </c>
      <c r="C112" s="1092">
        <v>45198</v>
      </c>
      <c r="D112" s="1074" t="s">
        <v>11</v>
      </c>
      <c r="E112" s="780">
        <v>45201</v>
      </c>
      <c r="F112" s="825"/>
      <c r="G112" s="114"/>
      <c r="H112" s="825"/>
    </row>
    <row r="113" spans="1:8" ht="15.75" customHeight="1" thickBot="1">
      <c r="A113" s="1077"/>
      <c r="B113" s="208"/>
      <c r="C113" s="1124"/>
      <c r="D113" s="982"/>
      <c r="E113" s="1078"/>
      <c r="F113" s="825"/>
      <c r="G113" s="825"/>
      <c r="H113" s="825"/>
    </row>
    <row r="114" spans="1:8" ht="15" customHeight="1" thickBot="1">
      <c r="B114" s="825"/>
      <c r="C114" s="825"/>
      <c r="D114" s="825"/>
      <c r="E114" s="825"/>
      <c r="F114" s="825"/>
      <c r="G114" s="825"/>
      <c r="H114" s="825"/>
    </row>
    <row r="115" spans="1:8" ht="15" customHeight="1">
      <c r="A115" s="1435" t="s">
        <v>49</v>
      </c>
      <c r="B115" s="1429" t="s">
        <v>2</v>
      </c>
      <c r="C115" s="1155" t="s">
        <v>29</v>
      </c>
      <c r="D115" s="1431" t="s">
        <v>25</v>
      </c>
      <c r="E115" s="1434"/>
      <c r="F115" s="1432"/>
      <c r="G115" s="825"/>
      <c r="H115" s="825"/>
    </row>
    <row r="116" spans="1:8" ht="15" customHeight="1" thickBot="1">
      <c r="A116" s="1444"/>
      <c r="B116" s="1436"/>
      <c r="C116" s="1156" t="s">
        <v>118</v>
      </c>
      <c r="D116" s="1156" t="s">
        <v>23</v>
      </c>
      <c r="E116" s="1156" t="s">
        <v>180</v>
      </c>
      <c r="F116" s="1190" t="s">
        <v>165</v>
      </c>
      <c r="G116" s="825"/>
      <c r="H116" s="825"/>
    </row>
    <row r="117" spans="1:8" ht="15" customHeight="1">
      <c r="A117" s="1186" t="s">
        <v>564</v>
      </c>
      <c r="B117" s="1071" t="s">
        <v>571</v>
      </c>
      <c r="C117" s="1189">
        <v>45171</v>
      </c>
      <c r="D117" s="988" t="s">
        <v>11</v>
      </c>
      <c r="E117" s="988" t="s">
        <v>11</v>
      </c>
      <c r="F117" s="1188">
        <v>45175</v>
      </c>
      <c r="G117" s="825"/>
      <c r="H117" s="825"/>
    </row>
    <row r="118" spans="1:8" ht="15" customHeight="1">
      <c r="A118" s="1183" t="s">
        <v>583</v>
      </c>
      <c r="B118" s="1076" t="s">
        <v>571</v>
      </c>
      <c r="C118" s="1079">
        <v>45172</v>
      </c>
      <c r="D118" s="1074" t="s">
        <v>11</v>
      </c>
      <c r="E118" s="1074" t="s">
        <v>11</v>
      </c>
      <c r="F118" s="1182">
        <v>45176</v>
      </c>
      <c r="G118" s="825"/>
      <c r="H118" s="825"/>
    </row>
    <row r="119" spans="1:8" ht="15" customHeight="1">
      <c r="A119" s="1181" t="s">
        <v>556</v>
      </c>
      <c r="B119" s="1076" t="s">
        <v>818</v>
      </c>
      <c r="C119" s="1090">
        <v>45172</v>
      </c>
      <c r="D119" s="1179">
        <v>45175</v>
      </c>
      <c r="E119" s="1074" t="s">
        <v>11</v>
      </c>
      <c r="F119" s="780" t="s">
        <v>11</v>
      </c>
      <c r="G119" s="825"/>
      <c r="H119" s="825"/>
    </row>
    <row r="120" spans="1:8" ht="15" customHeight="1">
      <c r="A120" s="1181" t="s">
        <v>566</v>
      </c>
      <c r="B120" s="1076" t="s">
        <v>572</v>
      </c>
      <c r="C120" s="1090">
        <v>45174</v>
      </c>
      <c r="D120" s="1074" t="s">
        <v>11</v>
      </c>
      <c r="E120" s="1180">
        <v>45176</v>
      </c>
      <c r="F120" s="780" t="s">
        <v>11</v>
      </c>
      <c r="G120" s="825"/>
      <c r="H120" s="825"/>
    </row>
    <row r="121" spans="1:8" ht="15" customHeight="1">
      <c r="A121" s="1183" t="s">
        <v>568</v>
      </c>
      <c r="B121" s="1076" t="s">
        <v>571</v>
      </c>
      <c r="C121" s="1079">
        <v>45175</v>
      </c>
      <c r="D121" s="1074" t="s">
        <v>11</v>
      </c>
      <c r="E121" s="1179">
        <v>45177</v>
      </c>
      <c r="F121" s="780" t="s">
        <v>11</v>
      </c>
      <c r="G121" s="825"/>
      <c r="H121" s="825"/>
    </row>
    <row r="122" spans="1:8" ht="15" customHeight="1">
      <c r="A122" s="1181" t="s">
        <v>679</v>
      </c>
      <c r="B122" s="1076" t="s">
        <v>602</v>
      </c>
      <c r="C122" s="1079">
        <v>45177</v>
      </c>
      <c r="D122" s="1179">
        <v>45183</v>
      </c>
      <c r="E122" s="1179">
        <v>45182</v>
      </c>
      <c r="F122" s="1182">
        <v>45181</v>
      </c>
      <c r="G122" s="825"/>
      <c r="H122" s="825"/>
    </row>
    <row r="123" spans="1:8" ht="15" customHeight="1">
      <c r="A123" s="1181" t="s">
        <v>586</v>
      </c>
      <c r="B123" s="1076" t="s">
        <v>571</v>
      </c>
      <c r="C123" s="1079">
        <v>45179</v>
      </c>
      <c r="D123" s="1179">
        <v>45181</v>
      </c>
      <c r="E123" s="1074" t="s">
        <v>11</v>
      </c>
      <c r="F123" s="1182">
        <v>45183</v>
      </c>
      <c r="G123" s="825"/>
      <c r="H123" s="825"/>
    </row>
    <row r="124" spans="1:8" ht="15" customHeight="1">
      <c r="A124" s="1183" t="s">
        <v>559</v>
      </c>
      <c r="B124" s="1076" t="s">
        <v>821</v>
      </c>
      <c r="C124" s="1079">
        <v>45179</v>
      </c>
      <c r="D124" s="1179">
        <v>45182</v>
      </c>
      <c r="E124" s="1074" t="s">
        <v>11</v>
      </c>
      <c r="F124" s="780" t="s">
        <v>11</v>
      </c>
      <c r="G124" s="825"/>
      <c r="H124" s="825"/>
    </row>
    <row r="125" spans="1:8" ht="15" customHeight="1">
      <c r="A125" s="1183" t="s">
        <v>588</v>
      </c>
      <c r="B125" s="1076" t="s">
        <v>571</v>
      </c>
      <c r="C125" s="1079">
        <v>45182</v>
      </c>
      <c r="D125" s="1074" t="s">
        <v>11</v>
      </c>
      <c r="E125" s="1074">
        <v>45184</v>
      </c>
      <c r="F125" s="780" t="s">
        <v>11</v>
      </c>
      <c r="G125" s="825"/>
      <c r="H125" s="825"/>
    </row>
    <row r="126" spans="1:8" ht="15" customHeight="1">
      <c r="A126" s="1181" t="s">
        <v>563</v>
      </c>
      <c r="B126" s="1076" t="s">
        <v>853</v>
      </c>
      <c r="C126" s="1079">
        <v>45182</v>
      </c>
      <c r="D126" s="1074" t="s">
        <v>11</v>
      </c>
      <c r="E126" s="1074">
        <v>45185</v>
      </c>
      <c r="F126" s="780" t="s">
        <v>11</v>
      </c>
      <c r="G126" s="825"/>
      <c r="H126" s="825"/>
    </row>
    <row r="127" spans="1:8" ht="15" customHeight="1">
      <c r="A127" s="1181" t="s">
        <v>556</v>
      </c>
      <c r="B127" s="1076" t="s">
        <v>824</v>
      </c>
      <c r="C127" s="1090">
        <v>45186</v>
      </c>
      <c r="D127" s="1179">
        <v>45189</v>
      </c>
      <c r="E127" s="1074" t="s">
        <v>11</v>
      </c>
      <c r="F127" s="780" t="s">
        <v>11</v>
      </c>
      <c r="G127" s="825"/>
      <c r="H127" s="825"/>
    </row>
    <row r="128" spans="1:8" ht="15" customHeight="1">
      <c r="A128" s="1183" t="s">
        <v>680</v>
      </c>
      <c r="B128" s="1076" t="s">
        <v>602</v>
      </c>
      <c r="C128" s="1079">
        <v>45187</v>
      </c>
      <c r="D128" s="1179">
        <v>45192</v>
      </c>
      <c r="E128" s="1180">
        <v>45191</v>
      </c>
      <c r="F128" s="1182">
        <v>45190</v>
      </c>
      <c r="G128" s="825"/>
      <c r="H128" s="825"/>
    </row>
    <row r="129" spans="1:8" ht="15" customHeight="1">
      <c r="A129" s="1181" t="s">
        <v>565</v>
      </c>
      <c r="B129" s="1076" t="s">
        <v>853</v>
      </c>
      <c r="C129" s="1079">
        <v>45189</v>
      </c>
      <c r="D129" s="1074" t="s">
        <v>11</v>
      </c>
      <c r="E129" s="1179">
        <v>45192</v>
      </c>
      <c r="F129" s="1182"/>
      <c r="G129" s="825"/>
      <c r="H129" s="825"/>
    </row>
    <row r="130" spans="1:8" ht="15" customHeight="1">
      <c r="A130" s="1183" t="s">
        <v>567</v>
      </c>
      <c r="B130" s="1076" t="s">
        <v>818</v>
      </c>
      <c r="C130" s="1079">
        <v>45190</v>
      </c>
      <c r="D130" s="1179">
        <v>45196</v>
      </c>
      <c r="E130" s="1180">
        <v>45195</v>
      </c>
      <c r="F130" s="1182">
        <v>45194</v>
      </c>
      <c r="G130" s="825"/>
      <c r="H130" s="825"/>
    </row>
    <row r="131" spans="1:8" ht="15" customHeight="1">
      <c r="A131" s="1183" t="s">
        <v>564</v>
      </c>
      <c r="B131" s="1076" t="s">
        <v>572</v>
      </c>
      <c r="C131" s="1079">
        <v>45192</v>
      </c>
      <c r="D131" s="1179">
        <v>45194</v>
      </c>
      <c r="E131" s="1074" t="s">
        <v>11</v>
      </c>
      <c r="F131" s="1182">
        <v>45196</v>
      </c>
      <c r="G131" s="825"/>
      <c r="H131" s="825"/>
    </row>
    <row r="132" spans="1:8" ht="15" customHeight="1">
      <c r="A132" s="1183" t="s">
        <v>583</v>
      </c>
      <c r="B132" s="1076" t="s">
        <v>572</v>
      </c>
      <c r="C132" s="1079">
        <v>45193</v>
      </c>
      <c r="D132" s="1179">
        <v>45195</v>
      </c>
      <c r="E132" s="1074" t="s">
        <v>11</v>
      </c>
      <c r="F132" s="1182">
        <v>45197</v>
      </c>
      <c r="G132" s="825"/>
      <c r="H132" s="825"/>
    </row>
    <row r="133" spans="1:8" ht="15" customHeight="1">
      <c r="A133" s="1183" t="s">
        <v>559</v>
      </c>
      <c r="B133" s="1076" t="s">
        <v>827</v>
      </c>
      <c r="C133" s="1079">
        <v>45193</v>
      </c>
      <c r="D133" s="1179">
        <v>45196</v>
      </c>
      <c r="E133" s="1074" t="s">
        <v>11</v>
      </c>
      <c r="F133" s="780" t="s">
        <v>11</v>
      </c>
      <c r="G133" s="825"/>
      <c r="H133" s="825"/>
    </row>
    <row r="134" spans="1:8">
      <c r="A134" s="1181" t="s">
        <v>566</v>
      </c>
      <c r="B134" s="1076" t="s">
        <v>602</v>
      </c>
      <c r="C134" s="1090">
        <v>45195</v>
      </c>
      <c r="D134" s="1074" t="s">
        <v>11</v>
      </c>
      <c r="E134" s="1074">
        <v>45197</v>
      </c>
      <c r="F134" s="780" t="s">
        <v>11</v>
      </c>
      <c r="G134" s="825"/>
      <c r="H134" s="825"/>
    </row>
    <row r="135" spans="1:8" ht="15" customHeight="1">
      <c r="A135" s="1183" t="s">
        <v>568</v>
      </c>
      <c r="B135" s="1076" t="s">
        <v>572</v>
      </c>
      <c r="C135" s="1079">
        <v>45196</v>
      </c>
      <c r="D135" s="1074" t="s">
        <v>11</v>
      </c>
      <c r="E135" s="1179">
        <v>45198</v>
      </c>
      <c r="F135" s="780" t="s">
        <v>11</v>
      </c>
      <c r="G135" s="825"/>
      <c r="H135" s="825"/>
    </row>
    <row r="136" spans="1:8" ht="15" customHeight="1">
      <c r="A136" s="1181" t="s">
        <v>855</v>
      </c>
      <c r="B136" s="1076" t="s">
        <v>854</v>
      </c>
      <c r="C136" s="1079">
        <v>45197</v>
      </c>
      <c r="D136" s="1074" t="s">
        <v>11</v>
      </c>
      <c r="E136" s="1180">
        <v>45199</v>
      </c>
      <c r="F136" s="780" t="s">
        <v>11</v>
      </c>
      <c r="G136" s="825"/>
      <c r="H136" s="825"/>
    </row>
    <row r="137" spans="1:8" ht="15" customHeight="1">
      <c r="A137" s="1183" t="s">
        <v>584</v>
      </c>
      <c r="B137" s="1076" t="s">
        <v>605</v>
      </c>
      <c r="C137" s="1079">
        <v>45198</v>
      </c>
      <c r="D137" s="1179">
        <v>45203</v>
      </c>
      <c r="E137" s="1179">
        <v>45202</v>
      </c>
      <c r="F137" s="1182">
        <v>45201</v>
      </c>
      <c r="G137" s="825"/>
      <c r="H137" s="825"/>
    </row>
    <row r="138" spans="1:8" ht="17.25" customHeight="1" thickBot="1">
      <c r="A138" s="207"/>
      <c r="B138" s="208"/>
      <c r="C138" s="196"/>
      <c r="D138" s="196"/>
      <c r="E138" s="196"/>
      <c r="F138" s="232"/>
      <c r="G138" s="825"/>
      <c r="H138" s="825"/>
    </row>
    <row r="139" spans="1:8" ht="17.25" customHeight="1" thickBot="1">
      <c r="B139" s="825"/>
      <c r="C139" s="825"/>
      <c r="D139" s="825"/>
      <c r="E139" s="825"/>
      <c r="F139" s="825"/>
      <c r="G139" s="825"/>
      <c r="H139" s="825"/>
    </row>
    <row r="140" spans="1:8" ht="17.25" customHeight="1">
      <c r="A140" s="1445" t="s">
        <v>49</v>
      </c>
      <c r="B140" s="1429" t="s">
        <v>2</v>
      </c>
      <c r="C140" s="1155" t="s">
        <v>29</v>
      </c>
      <c r="D140" s="1429" t="s">
        <v>25</v>
      </c>
      <c r="E140" s="1429"/>
      <c r="F140" s="1429"/>
      <c r="G140" s="1430"/>
      <c r="H140" s="825"/>
    </row>
    <row r="141" spans="1:8" ht="17.25" customHeight="1" thickBot="1">
      <c r="A141" s="1446"/>
      <c r="B141" s="1436"/>
      <c r="C141" s="1156" t="s">
        <v>118</v>
      </c>
      <c r="D141" s="1156" t="s">
        <v>81</v>
      </c>
      <c r="E141" s="1156" t="s">
        <v>166</v>
      </c>
      <c r="F141" s="1156" t="s">
        <v>167</v>
      </c>
      <c r="G141" s="1185" t="s">
        <v>78</v>
      </c>
      <c r="H141" s="825"/>
    </row>
    <row r="142" spans="1:8" ht="17.25" customHeight="1">
      <c r="A142" s="1192" t="s">
        <v>604</v>
      </c>
      <c r="B142" s="1071" t="s">
        <v>562</v>
      </c>
      <c r="C142" s="1187">
        <v>45170</v>
      </c>
      <c r="D142" s="1187">
        <v>45171</v>
      </c>
      <c r="E142" s="1187">
        <v>45173</v>
      </c>
      <c r="F142" s="1187">
        <v>45174</v>
      </c>
      <c r="G142" s="1188">
        <v>45175</v>
      </c>
      <c r="H142" s="825"/>
    </row>
    <row r="143" spans="1:8" ht="17.25" customHeight="1">
      <c r="A143" s="1193" t="s">
        <v>728</v>
      </c>
      <c r="B143" s="1076" t="s">
        <v>820</v>
      </c>
      <c r="C143" s="1180">
        <v>45175</v>
      </c>
      <c r="D143" s="1074" t="s">
        <v>11</v>
      </c>
      <c r="E143" s="1074" t="s">
        <v>11</v>
      </c>
      <c r="F143" s="1074" t="s">
        <v>11</v>
      </c>
      <c r="G143" s="1182">
        <v>45178</v>
      </c>
      <c r="H143" s="825"/>
    </row>
    <row r="144" spans="1:8" ht="17.25" customHeight="1">
      <c r="A144" s="1193" t="s">
        <v>729</v>
      </c>
      <c r="B144" s="1076" t="s">
        <v>839</v>
      </c>
      <c r="C144" s="1180">
        <v>45175</v>
      </c>
      <c r="D144" s="1179">
        <v>45176</v>
      </c>
      <c r="E144" s="1179">
        <v>45177</v>
      </c>
      <c r="F144" s="1179">
        <v>45178</v>
      </c>
      <c r="G144" s="780" t="s">
        <v>11</v>
      </c>
      <c r="H144" s="825"/>
    </row>
    <row r="145" spans="1:8" ht="17.25" customHeight="1">
      <c r="A145" s="1194" t="s">
        <v>604</v>
      </c>
      <c r="B145" s="1076" t="s">
        <v>820</v>
      </c>
      <c r="C145" s="1179">
        <v>45177</v>
      </c>
      <c r="D145" s="1179">
        <v>45178</v>
      </c>
      <c r="E145" s="1179">
        <v>45180</v>
      </c>
      <c r="F145" s="1179">
        <v>45181</v>
      </c>
      <c r="G145" s="1182">
        <v>45182</v>
      </c>
      <c r="H145" s="825"/>
    </row>
    <row r="146" spans="1:8" ht="17.25" customHeight="1">
      <c r="A146" s="1193" t="s">
        <v>728</v>
      </c>
      <c r="B146" s="1076" t="s">
        <v>823</v>
      </c>
      <c r="C146" s="1180">
        <v>45182</v>
      </c>
      <c r="D146" s="1074" t="s">
        <v>11</v>
      </c>
      <c r="E146" s="1074" t="s">
        <v>11</v>
      </c>
      <c r="F146" s="1074" t="s">
        <v>11</v>
      </c>
      <c r="G146" s="1182">
        <v>45185</v>
      </c>
      <c r="H146" s="825"/>
    </row>
    <row r="147" spans="1:8" ht="17.25" customHeight="1">
      <c r="A147" s="1193" t="s">
        <v>730</v>
      </c>
      <c r="B147" s="1076" t="s">
        <v>851</v>
      </c>
      <c r="C147" s="1180">
        <v>45182</v>
      </c>
      <c r="D147" s="1179">
        <v>45183</v>
      </c>
      <c r="E147" s="1179">
        <v>45184</v>
      </c>
      <c r="F147" s="1179">
        <v>45185</v>
      </c>
      <c r="G147" s="780" t="s">
        <v>11</v>
      </c>
      <c r="H147" s="825"/>
    </row>
    <row r="148" spans="1:8" ht="17.25" customHeight="1">
      <c r="A148" s="1194" t="s">
        <v>604</v>
      </c>
      <c r="B148" s="1076" t="s">
        <v>823</v>
      </c>
      <c r="C148" s="1179">
        <v>45184</v>
      </c>
      <c r="D148" s="1179">
        <v>45185</v>
      </c>
      <c r="E148" s="1179">
        <v>45174</v>
      </c>
      <c r="F148" s="1179">
        <v>45188</v>
      </c>
      <c r="G148" s="1182">
        <v>45189</v>
      </c>
      <c r="H148" s="825"/>
    </row>
    <row r="149" spans="1:8" ht="17.25" customHeight="1">
      <c r="A149" s="1193" t="s">
        <v>728</v>
      </c>
      <c r="B149" s="1076" t="s">
        <v>826</v>
      </c>
      <c r="C149" s="1180">
        <v>45189</v>
      </c>
      <c r="D149" s="1074" t="s">
        <v>11</v>
      </c>
      <c r="E149" s="1074" t="s">
        <v>11</v>
      </c>
      <c r="F149" s="1074" t="s">
        <v>11</v>
      </c>
      <c r="G149" s="1182">
        <v>45192</v>
      </c>
      <c r="H149" s="825"/>
    </row>
    <row r="150" spans="1:8" ht="17.25" customHeight="1">
      <c r="A150" s="1193" t="s">
        <v>729</v>
      </c>
      <c r="B150" s="1076" t="s">
        <v>841</v>
      </c>
      <c r="C150" s="1180">
        <v>45189</v>
      </c>
      <c r="D150" s="1179">
        <v>45190</v>
      </c>
      <c r="E150" s="1179">
        <v>45191</v>
      </c>
      <c r="F150" s="1179">
        <v>45192</v>
      </c>
      <c r="G150" s="780" t="s">
        <v>11</v>
      </c>
      <c r="H150" s="825"/>
    </row>
    <row r="151" spans="1:8" ht="17.25" customHeight="1">
      <c r="A151" s="1194" t="s">
        <v>604</v>
      </c>
      <c r="B151" s="1076" t="s">
        <v>826</v>
      </c>
      <c r="C151" s="1179">
        <v>45191</v>
      </c>
      <c r="D151" s="1179">
        <v>45192</v>
      </c>
      <c r="E151" s="1179">
        <v>45194</v>
      </c>
      <c r="F151" s="1179">
        <v>45195</v>
      </c>
      <c r="G151" s="1182">
        <v>45196</v>
      </c>
      <c r="H151" s="825"/>
    </row>
    <row r="152" spans="1:8" ht="17.25" customHeight="1">
      <c r="A152" s="1193" t="s">
        <v>728</v>
      </c>
      <c r="B152" s="1076" t="s">
        <v>829</v>
      </c>
      <c r="C152" s="1180">
        <v>45196</v>
      </c>
      <c r="D152" s="1074" t="s">
        <v>11</v>
      </c>
      <c r="E152" s="1074" t="s">
        <v>11</v>
      </c>
      <c r="F152" s="1074" t="s">
        <v>11</v>
      </c>
      <c r="G152" s="1182">
        <v>45199</v>
      </c>
      <c r="H152" s="825"/>
    </row>
    <row r="153" spans="1:8" ht="17.25" customHeight="1">
      <c r="A153" s="1193" t="s">
        <v>730</v>
      </c>
      <c r="B153" s="1076" t="s">
        <v>852</v>
      </c>
      <c r="C153" s="1180">
        <v>45196</v>
      </c>
      <c r="D153" s="1179">
        <v>45197</v>
      </c>
      <c r="E153" s="1179">
        <v>45198</v>
      </c>
      <c r="F153" s="1179">
        <v>45199</v>
      </c>
      <c r="G153" s="780" t="s">
        <v>11</v>
      </c>
      <c r="H153" s="825"/>
    </row>
    <row r="154" spans="1:8" ht="17.25" customHeight="1">
      <c r="A154" s="1194" t="s">
        <v>604</v>
      </c>
      <c r="B154" s="1076" t="s">
        <v>829</v>
      </c>
      <c r="C154" s="1179">
        <v>45198</v>
      </c>
      <c r="D154" s="1179">
        <v>45199</v>
      </c>
      <c r="E154" s="1179">
        <v>45201</v>
      </c>
      <c r="F154" s="1179">
        <v>45202</v>
      </c>
      <c r="G154" s="1182">
        <v>45203</v>
      </c>
      <c r="H154" s="825"/>
    </row>
    <row r="155" spans="1:8" ht="15" customHeight="1" thickBot="1">
      <c r="A155" s="714"/>
      <c r="B155" s="715"/>
      <c r="C155" s="1126"/>
      <c r="D155" s="1126"/>
      <c r="E155" s="1126"/>
      <c r="F155" s="1126"/>
      <c r="G155" s="1127"/>
      <c r="H155" s="825"/>
    </row>
    <row r="156" spans="1:8" ht="15" customHeight="1" thickBot="1">
      <c r="B156" s="825"/>
      <c r="C156" s="825"/>
      <c r="D156" s="825"/>
      <c r="E156" s="825"/>
      <c r="F156" s="825"/>
      <c r="G156" s="825"/>
      <c r="H156" s="825"/>
    </row>
    <row r="157" spans="1:8" ht="15" customHeight="1">
      <c r="A157" s="1435" t="s">
        <v>49</v>
      </c>
      <c r="B157" s="1429" t="s">
        <v>2</v>
      </c>
      <c r="C157" s="1253" t="s">
        <v>29</v>
      </c>
      <c r="D157" s="1431" t="s">
        <v>25</v>
      </c>
      <c r="E157" s="1434"/>
      <c r="F157" s="1434"/>
      <c r="G157" s="1432"/>
      <c r="H157" s="825"/>
    </row>
    <row r="158" spans="1:8" ht="15" customHeight="1" thickBot="1">
      <c r="A158" s="1447"/>
      <c r="B158" s="1433"/>
      <c r="C158" s="1254" t="s">
        <v>118</v>
      </c>
      <c r="D158" s="1254" t="s">
        <v>39</v>
      </c>
      <c r="E158" s="1254" t="s">
        <v>76</v>
      </c>
      <c r="F158" s="1254" t="s">
        <v>414</v>
      </c>
      <c r="G158" s="930" t="s">
        <v>38</v>
      </c>
      <c r="H158" s="825"/>
    </row>
    <row r="159" spans="1:8" ht="15" customHeight="1">
      <c r="A159" s="1191" t="s">
        <v>567</v>
      </c>
      <c r="B159" s="1071" t="s">
        <v>856</v>
      </c>
      <c r="C159" s="1123">
        <v>45172</v>
      </c>
      <c r="D159" s="1074" t="s">
        <v>11</v>
      </c>
      <c r="E159" s="1074" t="s">
        <v>11</v>
      </c>
      <c r="F159" s="1094">
        <v>45173</v>
      </c>
      <c r="G159" s="1089">
        <v>45174</v>
      </c>
      <c r="H159" s="825"/>
    </row>
    <row r="160" spans="1:8" ht="14.25" customHeight="1">
      <c r="A160" s="1256" t="s">
        <v>563</v>
      </c>
      <c r="B160" s="1076" t="s">
        <v>602</v>
      </c>
      <c r="C160" s="1090">
        <v>45172</v>
      </c>
      <c r="D160" s="1257">
        <v>45174</v>
      </c>
      <c r="E160" s="1257">
        <v>45173</v>
      </c>
      <c r="F160" s="1074" t="s">
        <v>11</v>
      </c>
      <c r="G160" s="780" t="s">
        <v>11</v>
      </c>
      <c r="H160" s="825"/>
    </row>
    <row r="161" spans="1:8" ht="15" customHeight="1">
      <c r="A161" s="1258" t="s">
        <v>565</v>
      </c>
      <c r="B161" s="1076" t="s">
        <v>602</v>
      </c>
      <c r="C161" s="1090">
        <v>45172</v>
      </c>
      <c r="D161" s="1259">
        <v>45175</v>
      </c>
      <c r="E161" s="1259">
        <v>45174</v>
      </c>
      <c r="F161" s="1074" t="s">
        <v>11</v>
      </c>
      <c r="G161" s="780" t="s">
        <v>11</v>
      </c>
      <c r="H161" s="825"/>
    </row>
    <row r="162" spans="1:8" ht="15" customHeight="1">
      <c r="A162" s="1256" t="s">
        <v>566</v>
      </c>
      <c r="B162" s="1076" t="s">
        <v>572</v>
      </c>
      <c r="C162" s="1260">
        <v>45174</v>
      </c>
      <c r="D162" s="1074" t="s">
        <v>11</v>
      </c>
      <c r="E162" s="1257">
        <v>45183</v>
      </c>
      <c r="F162" s="1074" t="s">
        <v>11</v>
      </c>
      <c r="G162" s="780" t="s">
        <v>11</v>
      </c>
      <c r="H162" s="825"/>
    </row>
    <row r="163" spans="1:8" ht="15" customHeight="1">
      <c r="A163" s="1258" t="s">
        <v>568</v>
      </c>
      <c r="B163" s="1076" t="s">
        <v>571</v>
      </c>
      <c r="C163" s="1079">
        <v>45175</v>
      </c>
      <c r="D163" s="1074" t="s">
        <v>11</v>
      </c>
      <c r="E163" s="1259">
        <v>45184</v>
      </c>
      <c r="F163" s="1074" t="s">
        <v>11</v>
      </c>
      <c r="G163" s="780" t="s">
        <v>11</v>
      </c>
      <c r="H163" s="825"/>
    </row>
    <row r="164" spans="1:8" ht="15" customHeight="1">
      <c r="A164" s="1258" t="s">
        <v>584</v>
      </c>
      <c r="B164" s="1076" t="s">
        <v>606</v>
      </c>
      <c r="C164" s="931">
        <v>45179</v>
      </c>
      <c r="D164" s="1074" t="s">
        <v>11</v>
      </c>
      <c r="E164" s="1074" t="s">
        <v>11</v>
      </c>
      <c r="F164" s="1259">
        <v>45180</v>
      </c>
      <c r="G164" s="1261">
        <v>45181</v>
      </c>
      <c r="H164" s="825"/>
    </row>
    <row r="165" spans="1:8" ht="15" customHeight="1">
      <c r="A165" s="1256" t="s">
        <v>855</v>
      </c>
      <c r="B165" s="1076" t="s">
        <v>569</v>
      </c>
      <c r="C165" s="1079">
        <v>45180</v>
      </c>
      <c r="D165" s="1257">
        <v>45182</v>
      </c>
      <c r="E165" s="1257">
        <v>45181</v>
      </c>
      <c r="F165" s="1074" t="s">
        <v>11</v>
      </c>
      <c r="G165" s="780" t="s">
        <v>11</v>
      </c>
      <c r="H165" s="825"/>
    </row>
    <row r="166" spans="1:8" ht="15" customHeight="1">
      <c r="A166" s="1258" t="s">
        <v>563</v>
      </c>
      <c r="B166" s="1076" t="s">
        <v>853</v>
      </c>
      <c r="C166" s="1260">
        <v>45182</v>
      </c>
      <c r="D166" s="1259">
        <v>45188</v>
      </c>
      <c r="E166" s="1074" t="s">
        <v>11</v>
      </c>
      <c r="F166" s="1074" t="s">
        <v>11</v>
      </c>
      <c r="G166" s="780" t="s">
        <v>11</v>
      </c>
      <c r="H166" s="825"/>
    </row>
    <row r="167" spans="1:8" ht="15" customHeight="1">
      <c r="A167" s="1258" t="s">
        <v>588</v>
      </c>
      <c r="B167" s="1076" t="s">
        <v>571</v>
      </c>
      <c r="C167" s="1079">
        <v>45182</v>
      </c>
      <c r="D167" s="1074" t="s">
        <v>11</v>
      </c>
      <c r="E167" s="1259">
        <v>45191</v>
      </c>
      <c r="F167" s="1074" t="s">
        <v>11</v>
      </c>
      <c r="G167" s="780" t="s">
        <v>11</v>
      </c>
      <c r="H167" s="825"/>
    </row>
    <row r="168" spans="1:8" ht="15" customHeight="1">
      <c r="A168" s="1256" t="s">
        <v>570</v>
      </c>
      <c r="B168" s="1076" t="s">
        <v>606</v>
      </c>
      <c r="C168" s="1262">
        <v>45186</v>
      </c>
      <c r="D168" s="1074" t="s">
        <v>11</v>
      </c>
      <c r="E168" s="1074" t="s">
        <v>11</v>
      </c>
      <c r="F168" s="1257">
        <v>45187</v>
      </c>
      <c r="G168" s="1263">
        <v>45188</v>
      </c>
      <c r="H168" s="825"/>
    </row>
    <row r="169" spans="1:8" ht="15" customHeight="1">
      <c r="A169" s="1256" t="s">
        <v>585</v>
      </c>
      <c r="B169" s="1076" t="s">
        <v>605</v>
      </c>
      <c r="C169" s="1079">
        <v>45186</v>
      </c>
      <c r="D169" s="1257">
        <v>45189</v>
      </c>
      <c r="E169" s="1257">
        <v>45188</v>
      </c>
      <c r="F169" s="1074" t="s">
        <v>11</v>
      </c>
      <c r="G169" s="780" t="s">
        <v>11</v>
      </c>
      <c r="H169" s="825"/>
    </row>
    <row r="170" spans="1:8" ht="15" customHeight="1">
      <c r="A170" s="1258" t="s">
        <v>565</v>
      </c>
      <c r="B170" s="1076" t="s">
        <v>853</v>
      </c>
      <c r="C170" s="1079">
        <v>45189</v>
      </c>
      <c r="D170" s="1259">
        <v>45195</v>
      </c>
      <c r="E170" s="1074" t="s">
        <v>11</v>
      </c>
      <c r="F170" s="1074" t="s">
        <v>11</v>
      </c>
      <c r="G170" s="780" t="s">
        <v>11</v>
      </c>
      <c r="H170" s="825"/>
    </row>
    <row r="171" spans="1:8" ht="15" customHeight="1">
      <c r="A171" s="1256" t="s">
        <v>587</v>
      </c>
      <c r="B171" s="1076" t="s">
        <v>602</v>
      </c>
      <c r="C171" s="1262">
        <v>45193</v>
      </c>
      <c r="D171" s="1257">
        <v>45196</v>
      </c>
      <c r="E171" s="1259">
        <v>45195</v>
      </c>
      <c r="F171" s="1074" t="s">
        <v>11</v>
      </c>
      <c r="G171" s="780" t="s">
        <v>11</v>
      </c>
      <c r="H171" s="825"/>
    </row>
    <row r="172" spans="1:8" ht="15" customHeight="1">
      <c r="A172" s="1256" t="s">
        <v>566</v>
      </c>
      <c r="B172" s="1076" t="s">
        <v>602</v>
      </c>
      <c r="C172" s="1079">
        <v>45195</v>
      </c>
      <c r="D172" s="1074" t="s">
        <v>11</v>
      </c>
      <c r="E172" s="1257">
        <v>45204</v>
      </c>
      <c r="F172" s="1074" t="s">
        <v>11</v>
      </c>
      <c r="G172" s="780" t="s">
        <v>11</v>
      </c>
      <c r="H172" s="825"/>
    </row>
    <row r="173" spans="1:8" ht="15" customHeight="1">
      <c r="A173" s="1258" t="s">
        <v>568</v>
      </c>
      <c r="B173" s="1076" t="s">
        <v>572</v>
      </c>
      <c r="C173" s="1079">
        <v>45196</v>
      </c>
      <c r="D173" s="1074" t="s">
        <v>11</v>
      </c>
      <c r="E173" s="1259">
        <v>45205</v>
      </c>
      <c r="F173" s="1074" t="s">
        <v>11</v>
      </c>
      <c r="G173" s="780" t="s">
        <v>11</v>
      </c>
      <c r="H173" s="825"/>
    </row>
    <row r="174" spans="1:8" ht="15" customHeight="1">
      <c r="A174" s="1258" t="s">
        <v>855</v>
      </c>
      <c r="B174" s="1076" t="s">
        <v>854</v>
      </c>
      <c r="C174" s="1260">
        <v>45197</v>
      </c>
      <c r="D174" s="1259">
        <v>45202</v>
      </c>
      <c r="E174" s="1074" t="s">
        <v>11</v>
      </c>
      <c r="F174" s="1074" t="s">
        <v>11</v>
      </c>
      <c r="G174" s="780" t="s">
        <v>11</v>
      </c>
      <c r="H174" s="825"/>
    </row>
    <row r="175" spans="1:8" ht="15" customHeight="1" thickBot="1">
      <c r="A175" s="1077"/>
      <c r="B175" s="208"/>
      <c r="C175" s="1264"/>
      <c r="D175" s="982"/>
      <c r="E175" s="1265"/>
      <c r="F175" s="982"/>
      <c r="G175" s="1078"/>
      <c r="H175" s="825"/>
    </row>
    <row r="176" spans="1:8" ht="15" customHeight="1" thickBot="1">
      <c r="B176" s="825"/>
      <c r="C176" s="825"/>
      <c r="D176" s="825"/>
      <c r="E176" s="825"/>
      <c r="F176" s="825"/>
      <c r="G176" s="825"/>
      <c r="H176" s="825"/>
    </row>
    <row r="177" spans="1:8" ht="15" customHeight="1">
      <c r="A177" s="1435" t="s">
        <v>49</v>
      </c>
      <c r="B177" s="1429" t="s">
        <v>2</v>
      </c>
      <c r="C177" s="1253" t="s">
        <v>29</v>
      </c>
      <c r="D177" s="1429" t="s">
        <v>25</v>
      </c>
      <c r="E177" s="1429"/>
      <c r="F177" s="1429"/>
      <c r="G177" s="1430"/>
      <c r="H177" s="825"/>
    </row>
    <row r="178" spans="1:8" ht="15" customHeight="1">
      <c r="A178" s="1441"/>
      <c r="B178" s="1442"/>
      <c r="C178" s="1255" t="s">
        <v>118</v>
      </c>
      <c r="D178" s="1255" t="s">
        <v>168</v>
      </c>
      <c r="E178" s="1255" t="s">
        <v>365</v>
      </c>
      <c r="F178" s="1255" t="s">
        <v>366</v>
      </c>
      <c r="G178" s="1198" t="s">
        <v>169</v>
      </c>
      <c r="H178" s="825"/>
    </row>
    <row r="179" spans="1:8" ht="15" customHeight="1">
      <c r="A179" s="1181" t="s">
        <v>564</v>
      </c>
      <c r="B179" s="1076" t="s">
        <v>571</v>
      </c>
      <c r="C179" s="1090">
        <v>45171</v>
      </c>
      <c r="D179" s="1179">
        <v>45178</v>
      </c>
      <c r="E179" s="1074" t="s">
        <v>11</v>
      </c>
      <c r="F179" s="1074" t="s">
        <v>11</v>
      </c>
      <c r="G179" s="1182">
        <v>45177</v>
      </c>
      <c r="H179" s="825"/>
    </row>
    <row r="180" spans="1:8" ht="15" customHeight="1">
      <c r="A180" s="1183" t="s">
        <v>583</v>
      </c>
      <c r="B180" s="1076" t="s">
        <v>571</v>
      </c>
      <c r="C180" s="1090">
        <v>45172</v>
      </c>
      <c r="D180" s="1180">
        <v>45179</v>
      </c>
      <c r="E180" s="1074" t="s">
        <v>11</v>
      </c>
      <c r="F180" s="1074" t="s">
        <v>11</v>
      </c>
      <c r="G180" s="1184">
        <v>45178</v>
      </c>
      <c r="H180" s="825"/>
    </row>
    <row r="181" spans="1:8" ht="15" customHeight="1">
      <c r="A181" s="1181" t="s">
        <v>567</v>
      </c>
      <c r="B181" s="1076" t="s">
        <v>856</v>
      </c>
      <c r="C181" s="1090">
        <v>45172</v>
      </c>
      <c r="D181" s="1179">
        <v>45177</v>
      </c>
      <c r="E181" s="1074" t="s">
        <v>11</v>
      </c>
      <c r="F181" s="1074" t="s">
        <v>11</v>
      </c>
      <c r="G181" s="780" t="s">
        <v>11</v>
      </c>
      <c r="H181" s="825"/>
    </row>
    <row r="182" spans="1:8" ht="15" customHeight="1">
      <c r="A182" s="1183" t="s">
        <v>565</v>
      </c>
      <c r="B182" s="1076" t="s">
        <v>602</v>
      </c>
      <c r="C182" s="1079">
        <v>45172</v>
      </c>
      <c r="D182" s="1180">
        <v>45176</v>
      </c>
      <c r="E182" s="1179">
        <v>45177</v>
      </c>
      <c r="F182" s="1074" t="s">
        <v>11</v>
      </c>
      <c r="G182" s="780" t="s">
        <v>11</v>
      </c>
      <c r="H182" s="825"/>
    </row>
    <row r="183" spans="1:8" ht="15" customHeight="1">
      <c r="A183" s="1181" t="s">
        <v>566</v>
      </c>
      <c r="B183" s="1076" t="s">
        <v>572</v>
      </c>
      <c r="C183" s="1090">
        <v>45174</v>
      </c>
      <c r="D183" s="1179">
        <v>45179</v>
      </c>
      <c r="E183" s="1074" t="s">
        <v>11</v>
      </c>
      <c r="F183" s="1179">
        <v>45178</v>
      </c>
      <c r="G183" s="780" t="s">
        <v>11</v>
      </c>
      <c r="H183" s="825"/>
    </row>
    <row r="184" spans="1:8" ht="15" customHeight="1">
      <c r="A184" s="1183" t="s">
        <v>568</v>
      </c>
      <c r="B184" s="1076" t="s">
        <v>571</v>
      </c>
      <c r="C184" s="1090">
        <v>45175</v>
      </c>
      <c r="D184" s="1180">
        <v>45180</v>
      </c>
      <c r="E184" s="1074" t="s">
        <v>11</v>
      </c>
      <c r="F184" s="1180">
        <v>45179</v>
      </c>
      <c r="G184" s="780" t="s">
        <v>11</v>
      </c>
      <c r="H184" s="825"/>
    </row>
    <row r="185" spans="1:8" ht="15" customHeight="1">
      <c r="A185" s="1181" t="s">
        <v>586</v>
      </c>
      <c r="B185" s="1076" t="s">
        <v>571</v>
      </c>
      <c r="C185" s="1079">
        <v>45179</v>
      </c>
      <c r="D185" s="1179">
        <v>45186</v>
      </c>
      <c r="E185" s="1074" t="s">
        <v>11</v>
      </c>
      <c r="F185" s="1074" t="s">
        <v>11</v>
      </c>
      <c r="G185" s="1182">
        <v>45185</v>
      </c>
      <c r="H185" s="825"/>
    </row>
    <row r="186" spans="1:8" ht="15" customHeight="1">
      <c r="A186" s="1183" t="s">
        <v>855</v>
      </c>
      <c r="B186" s="1076" t="s">
        <v>569</v>
      </c>
      <c r="C186" s="1079">
        <v>45180</v>
      </c>
      <c r="D186" s="1180">
        <v>45183</v>
      </c>
      <c r="E186" s="1180">
        <v>45184</v>
      </c>
      <c r="F186" s="1074" t="s">
        <v>11</v>
      </c>
      <c r="G186" s="780" t="s">
        <v>11</v>
      </c>
      <c r="H186" s="825"/>
    </row>
    <row r="187" spans="1:8" ht="15" customHeight="1">
      <c r="A187" s="1181" t="s">
        <v>584</v>
      </c>
      <c r="B187" s="1076" t="s">
        <v>606</v>
      </c>
      <c r="C187" s="1090">
        <v>45180</v>
      </c>
      <c r="D187" s="1179">
        <v>45185</v>
      </c>
      <c r="E187" s="1074" t="s">
        <v>11</v>
      </c>
      <c r="F187" s="1074" t="s">
        <v>11</v>
      </c>
      <c r="G187" s="780" t="s">
        <v>11</v>
      </c>
      <c r="H187" s="825"/>
    </row>
    <row r="188" spans="1:8" ht="15" customHeight="1">
      <c r="A188" s="1181" t="s">
        <v>588</v>
      </c>
      <c r="B188" s="1076" t="s">
        <v>571</v>
      </c>
      <c r="C188" s="1090">
        <v>45182</v>
      </c>
      <c r="D188" s="1180">
        <v>45187</v>
      </c>
      <c r="E188" s="1074" t="s">
        <v>11</v>
      </c>
      <c r="F188" s="1179">
        <v>45186</v>
      </c>
      <c r="G188" s="780" t="s">
        <v>11</v>
      </c>
      <c r="H188" s="825"/>
    </row>
    <row r="189" spans="1:8" ht="15" customHeight="1">
      <c r="A189" s="1181" t="s">
        <v>570</v>
      </c>
      <c r="B189" s="1076" t="s">
        <v>606</v>
      </c>
      <c r="C189" s="1090">
        <v>45186</v>
      </c>
      <c r="D189" s="1179">
        <v>45190</v>
      </c>
      <c r="E189" s="1074" t="s">
        <v>11</v>
      </c>
      <c r="F189" s="1074" t="s">
        <v>11</v>
      </c>
      <c r="G189" s="780" t="s">
        <v>11</v>
      </c>
      <c r="H189" s="825"/>
    </row>
    <row r="190" spans="1:8" ht="15" customHeight="1">
      <c r="A190" s="1181" t="s">
        <v>585</v>
      </c>
      <c r="B190" s="1076" t="s">
        <v>605</v>
      </c>
      <c r="C190" s="1079">
        <v>45186</v>
      </c>
      <c r="D190" s="1180">
        <v>45190</v>
      </c>
      <c r="E190" s="1179">
        <v>45191</v>
      </c>
      <c r="F190" s="1074" t="s">
        <v>11</v>
      </c>
      <c r="G190" s="780" t="s">
        <v>11</v>
      </c>
      <c r="H190" s="825"/>
    </row>
    <row r="191" spans="1:8" ht="15" customHeight="1">
      <c r="A191" s="1183" t="s">
        <v>564</v>
      </c>
      <c r="B191" s="1076" t="s">
        <v>572</v>
      </c>
      <c r="C191" s="1079">
        <v>45192</v>
      </c>
      <c r="D191" s="1179">
        <v>45199</v>
      </c>
      <c r="E191" s="1074" t="s">
        <v>11</v>
      </c>
      <c r="F191" s="1074" t="s">
        <v>11</v>
      </c>
      <c r="G191" s="1184">
        <v>45198</v>
      </c>
      <c r="H191" s="825"/>
    </row>
    <row r="192" spans="1:8" ht="15" customHeight="1">
      <c r="A192" s="1181" t="s">
        <v>583</v>
      </c>
      <c r="B192" s="1076" t="s">
        <v>572</v>
      </c>
      <c r="C192" s="1079">
        <v>45193</v>
      </c>
      <c r="D192" s="1180">
        <v>45200</v>
      </c>
      <c r="E192" s="1074" t="s">
        <v>11</v>
      </c>
      <c r="F192" s="1074" t="s">
        <v>11</v>
      </c>
      <c r="G192" s="1182">
        <v>45199</v>
      </c>
      <c r="H192" s="825"/>
    </row>
    <row r="193" spans="1:8" ht="15" customHeight="1">
      <c r="A193" s="1181" t="s">
        <v>679</v>
      </c>
      <c r="B193" s="1076" t="s">
        <v>853</v>
      </c>
      <c r="C193" s="1079">
        <v>45193</v>
      </c>
      <c r="D193" s="1179">
        <v>45198</v>
      </c>
      <c r="E193" s="1074" t="s">
        <v>11</v>
      </c>
      <c r="F193" s="1074" t="s">
        <v>11</v>
      </c>
      <c r="G193" s="780" t="s">
        <v>11</v>
      </c>
      <c r="H193" s="825"/>
    </row>
    <row r="194" spans="1:8" ht="15" customHeight="1">
      <c r="A194" s="1183" t="s">
        <v>587</v>
      </c>
      <c r="B194" s="1076" t="s">
        <v>602</v>
      </c>
      <c r="C194" s="1079">
        <v>45194</v>
      </c>
      <c r="D194" s="1180">
        <v>45198</v>
      </c>
      <c r="E194" s="1180">
        <v>45199</v>
      </c>
      <c r="F194" s="1074" t="s">
        <v>11</v>
      </c>
      <c r="G194" s="780" t="s">
        <v>11</v>
      </c>
      <c r="H194" s="825"/>
    </row>
    <row r="195" spans="1:8" ht="15" customHeight="1">
      <c r="A195" s="1183" t="s">
        <v>566</v>
      </c>
      <c r="B195" s="1076" t="s">
        <v>602</v>
      </c>
      <c r="C195" s="1079">
        <v>45195</v>
      </c>
      <c r="D195" s="1179">
        <v>45200</v>
      </c>
      <c r="E195" s="1074" t="s">
        <v>11</v>
      </c>
      <c r="F195" s="1180">
        <v>45199</v>
      </c>
      <c r="G195" s="780" t="s">
        <v>11</v>
      </c>
      <c r="H195" s="825"/>
    </row>
    <row r="196" spans="1:8" ht="15" customHeight="1">
      <c r="A196" s="1181" t="s">
        <v>568</v>
      </c>
      <c r="B196" s="1076" t="s">
        <v>572</v>
      </c>
      <c r="C196" s="1090">
        <v>45200</v>
      </c>
      <c r="D196" s="1180">
        <v>45201</v>
      </c>
      <c r="E196" s="1074" t="s">
        <v>11</v>
      </c>
      <c r="F196" s="1179">
        <v>45200</v>
      </c>
      <c r="G196" s="780" t="s">
        <v>11</v>
      </c>
      <c r="H196" s="825"/>
    </row>
    <row r="197" spans="1:8" ht="15" customHeight="1">
      <c r="A197" s="1183" t="s">
        <v>563</v>
      </c>
      <c r="B197" s="1076" t="s">
        <v>853</v>
      </c>
      <c r="C197" s="1079">
        <v>45182</v>
      </c>
      <c r="D197" s="1074" t="s">
        <v>11</v>
      </c>
      <c r="E197" s="1074" t="s">
        <v>11</v>
      </c>
      <c r="F197" s="1074" t="s">
        <v>11</v>
      </c>
      <c r="G197" s="1184">
        <v>45187</v>
      </c>
      <c r="H197" s="825"/>
    </row>
    <row r="198" spans="1:8" ht="15" customHeight="1">
      <c r="A198" s="1181" t="s">
        <v>565</v>
      </c>
      <c r="B198" s="1076" t="s">
        <v>853</v>
      </c>
      <c r="C198" s="1079">
        <v>45194</v>
      </c>
      <c r="D198" s="1074" t="s">
        <v>11</v>
      </c>
      <c r="E198" s="1074" t="s">
        <v>11</v>
      </c>
      <c r="F198" s="1074" t="s">
        <v>11</v>
      </c>
      <c r="G198" s="1182">
        <v>45194</v>
      </c>
      <c r="H198" s="825"/>
    </row>
    <row r="199" spans="1:8" ht="15" customHeight="1">
      <c r="A199" s="1183" t="s">
        <v>855</v>
      </c>
      <c r="B199" s="1076" t="s">
        <v>854</v>
      </c>
      <c r="C199" s="1079">
        <v>45197</v>
      </c>
      <c r="D199" s="1074" t="s">
        <v>11</v>
      </c>
      <c r="E199" s="1074" t="s">
        <v>11</v>
      </c>
      <c r="F199" s="1074" t="s">
        <v>11</v>
      </c>
      <c r="G199" s="1184">
        <v>45201</v>
      </c>
      <c r="H199" s="825"/>
    </row>
    <row r="200" spans="1:8" ht="15" customHeight="1" thickBot="1">
      <c r="A200" s="1199"/>
      <c r="B200" s="208"/>
      <c r="C200" s="1095"/>
      <c r="D200" s="1200"/>
      <c r="E200" s="781"/>
      <c r="F200" s="1200"/>
      <c r="G200" s="1096"/>
      <c r="H200" s="825"/>
    </row>
    <row r="201" spans="1:8" ht="16.5" customHeight="1"/>
    <row r="202" spans="1:8" ht="16.5" customHeight="1">
      <c r="A202" s="816" t="s">
        <v>183</v>
      </c>
      <c r="B202" s="114"/>
      <c r="C202" s="115"/>
      <c r="D202" s="121"/>
    </row>
    <row r="203" spans="1:8" ht="16.5" customHeight="1"/>
    <row r="204" spans="1:8" ht="16.5" customHeight="1">
      <c r="A204" s="826" t="s">
        <v>209</v>
      </c>
    </row>
    <row r="205" spans="1:8" ht="16.5" customHeight="1"/>
    <row r="206" spans="1:8" ht="15" customHeight="1">
      <c r="A206" s="825" t="s">
        <v>236</v>
      </c>
      <c r="B206" s="123" t="s">
        <v>210</v>
      </c>
    </row>
    <row r="207" spans="1:8" ht="15" customHeight="1">
      <c r="B207" s="123" t="s">
        <v>211</v>
      </c>
    </row>
    <row r="208" spans="1:8" ht="15" customHeight="1"/>
    <row r="209" spans="1:9" ht="15" customHeight="1">
      <c r="A209" s="825" t="s">
        <v>237</v>
      </c>
      <c r="B209" s="123" t="s">
        <v>238</v>
      </c>
    </row>
    <row r="210" spans="1:9" ht="15" customHeight="1">
      <c r="B210" s="123" t="s">
        <v>239</v>
      </c>
    </row>
    <row r="211" spans="1:9" ht="15" customHeight="1">
      <c r="I211" s="119"/>
    </row>
    <row r="212" spans="1:9" ht="15" customHeight="1">
      <c r="A212" s="825" t="s">
        <v>240</v>
      </c>
      <c r="B212" s="123" t="s">
        <v>241</v>
      </c>
      <c r="I212" s="117"/>
    </row>
    <row r="214" spans="1:9">
      <c r="B214" s="123" t="s">
        <v>242</v>
      </c>
    </row>
    <row r="216" spans="1:9">
      <c r="A216" s="825" t="s">
        <v>243</v>
      </c>
      <c r="B216" s="123" t="s">
        <v>244</v>
      </c>
    </row>
    <row r="217" spans="1:9">
      <c r="B217" s="123" t="s">
        <v>245</v>
      </c>
    </row>
    <row r="219" spans="1:9">
      <c r="A219" s="825" t="s">
        <v>246</v>
      </c>
      <c r="B219" s="123" t="s">
        <v>247</v>
      </c>
    </row>
    <row r="220" spans="1:9">
      <c r="B220" s="123" t="s">
        <v>248</v>
      </c>
    </row>
  </sheetData>
  <mergeCells count="31">
    <mergeCell ref="A177:A178"/>
    <mergeCell ref="B177:B178"/>
    <mergeCell ref="B8:B9"/>
    <mergeCell ref="A102:A103"/>
    <mergeCell ref="A140:A141"/>
    <mergeCell ref="B140:B141"/>
    <mergeCell ref="A115:A116"/>
    <mergeCell ref="B102:B103"/>
    <mergeCell ref="A8:A9"/>
    <mergeCell ref="A43:A44"/>
    <mergeCell ref="A157:A158"/>
    <mergeCell ref="B157:B158"/>
    <mergeCell ref="B115:B116"/>
    <mergeCell ref="B72:B73"/>
    <mergeCell ref="A89:A90"/>
    <mergeCell ref="A72:A73"/>
    <mergeCell ref="A7:D7"/>
    <mergeCell ref="D43:F43"/>
    <mergeCell ref="B43:B44"/>
    <mergeCell ref="A1:H1"/>
    <mergeCell ref="A2:H2"/>
    <mergeCell ref="A3:H3"/>
    <mergeCell ref="A4:H4"/>
    <mergeCell ref="D177:G177"/>
    <mergeCell ref="D89:E89"/>
    <mergeCell ref="D72:E72"/>
    <mergeCell ref="B89:B90"/>
    <mergeCell ref="D115:F115"/>
    <mergeCell ref="D102:E102"/>
    <mergeCell ref="D140:G140"/>
    <mergeCell ref="D157:G157"/>
  </mergeCells>
  <phoneticPr fontId="128"/>
  <conditionalFormatting sqref="A67">
    <cfRule type="duplicateValues" dxfId="0" priority="27"/>
  </conditionalFormatting>
  <hyperlinks>
    <hyperlink ref="A5" location="INDEX!A1" display="BACK TO INDEX"/>
  </hyperlinks>
  <pageMargins left="0.7" right="0.7" top="0.75" bottom="0.75" header="0.3" footer="0.3"/>
  <pageSetup scale="1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6"/>
  <sheetViews>
    <sheetView workbookViewId="0">
      <selection activeCell="A28" sqref="A28"/>
    </sheetView>
  </sheetViews>
  <sheetFormatPr defaultRowHeight="12.75"/>
  <cols>
    <col min="1" max="1" width="22.140625" customWidth="1"/>
    <col min="2" max="2" width="10.5703125" customWidth="1"/>
    <col min="3" max="3" width="10" customWidth="1"/>
    <col min="4" max="4" width="9.42578125" customWidth="1"/>
    <col min="5" max="5" width="10.28515625" customWidth="1"/>
    <col min="6" max="6" width="10.140625" customWidth="1"/>
    <col min="7" max="7" width="9.7109375" customWidth="1"/>
    <col min="8" max="8" width="9.28515625" customWidth="1"/>
    <col min="9" max="9" width="9.140625" hidden="1" customWidth="1"/>
    <col min="10" max="10" width="9.85546875" hidden="1" customWidth="1"/>
    <col min="11" max="11" width="9.85546875" customWidth="1"/>
    <col min="12" max="12" width="8.28515625" customWidth="1"/>
    <col min="13" max="13" width="10.5703125" customWidth="1"/>
  </cols>
  <sheetData>
    <row r="1" spans="1:13" ht="26.25" customHeight="1">
      <c r="A1" s="1279" t="s">
        <v>170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  <c r="L1" s="1279"/>
      <c r="M1" s="1279"/>
    </row>
    <row r="2" spans="1:13" ht="18.75">
      <c r="A2" s="1280" t="s">
        <v>174</v>
      </c>
      <c r="B2" s="1280"/>
      <c r="C2" s="1280"/>
      <c r="D2" s="1280"/>
      <c r="E2" s="1280"/>
      <c r="F2" s="1280"/>
      <c r="G2" s="1280"/>
      <c r="H2" s="1280"/>
      <c r="I2" s="1280"/>
      <c r="J2" s="1280"/>
      <c r="K2" s="1280"/>
      <c r="L2" s="1280"/>
      <c r="M2" s="1280"/>
    </row>
    <row r="3" spans="1:13" ht="19.5" thickBot="1">
      <c r="A3" s="1281" t="s">
        <v>175</v>
      </c>
      <c r="B3" s="1281"/>
      <c r="C3" s="1281"/>
      <c r="D3" s="1281"/>
      <c r="E3" s="1281"/>
      <c r="F3" s="1281"/>
      <c r="G3" s="1281"/>
      <c r="H3" s="1281"/>
      <c r="I3" s="1281"/>
      <c r="J3" s="1281"/>
      <c r="K3" s="1281"/>
      <c r="L3" s="1281"/>
      <c r="M3" s="1281"/>
    </row>
    <row r="4" spans="1:13" ht="21" thickTop="1">
      <c r="A4" s="1448" t="s">
        <v>19</v>
      </c>
      <c r="B4" s="1448"/>
      <c r="C4" s="1448"/>
      <c r="D4" s="1448"/>
      <c r="E4" s="1448"/>
      <c r="F4" s="1448"/>
      <c r="G4" s="1448"/>
      <c r="H4" s="1448"/>
      <c r="I4" s="1448"/>
      <c r="J4" s="1448"/>
      <c r="K4" s="1448"/>
      <c r="L4" s="1448"/>
      <c r="M4" s="1448"/>
    </row>
    <row r="5" spans="1:13" ht="18" customHeight="1">
      <c r="A5" s="795" t="s">
        <v>91</v>
      </c>
      <c r="B5" s="18"/>
      <c r="C5" s="18"/>
      <c r="D5" s="18"/>
      <c r="E5" s="18"/>
      <c r="F5" s="18"/>
      <c r="G5" s="18"/>
      <c r="H5" s="242"/>
      <c r="I5" s="243"/>
    </row>
    <row r="6" spans="1:13" ht="13.5" thickBot="1">
      <c r="L6" s="242" t="s">
        <v>47</v>
      </c>
      <c r="M6" s="243">
        <f ca="1">TODAY()</f>
        <v>45163</v>
      </c>
    </row>
    <row r="7" spans="1:13">
      <c r="A7" s="1449" t="s">
        <v>493</v>
      </c>
      <c r="B7" s="1451" t="s">
        <v>33</v>
      </c>
      <c r="C7" s="935" t="s">
        <v>29</v>
      </c>
      <c r="D7" s="1453" t="s">
        <v>25</v>
      </c>
      <c r="E7" s="1453"/>
      <c r="F7" s="1453"/>
      <c r="G7" s="1453"/>
      <c r="H7" s="1453"/>
      <c r="I7" s="1453"/>
      <c r="J7" s="1453"/>
      <c r="K7" s="1453"/>
      <c r="L7" s="1453"/>
      <c r="M7" s="1454"/>
    </row>
    <row r="8" spans="1:13" ht="19.5" customHeight="1" thickBot="1">
      <c r="A8" s="1450"/>
      <c r="B8" s="1452"/>
      <c r="C8" s="936" t="s">
        <v>34</v>
      </c>
      <c r="D8" s="936" t="s">
        <v>481</v>
      </c>
      <c r="E8" s="936" t="s">
        <v>482</v>
      </c>
      <c r="F8" s="936" t="s">
        <v>483</v>
      </c>
      <c r="G8" s="936" t="s">
        <v>83</v>
      </c>
      <c r="H8" s="936" t="s">
        <v>84</v>
      </c>
      <c r="I8" s="936" t="s">
        <v>121</v>
      </c>
      <c r="J8" s="936" t="s">
        <v>484</v>
      </c>
      <c r="K8" s="936" t="s">
        <v>154</v>
      </c>
      <c r="L8" s="936" t="s">
        <v>485</v>
      </c>
      <c r="M8" s="937" t="s">
        <v>486</v>
      </c>
    </row>
    <row r="9" spans="1:13">
      <c r="A9" s="785" t="s">
        <v>861</v>
      </c>
      <c r="B9" s="786" t="s">
        <v>862</v>
      </c>
      <c r="C9" s="787">
        <v>45173</v>
      </c>
      <c r="D9" s="693">
        <f>C9+2</f>
        <v>45175</v>
      </c>
      <c r="E9" s="693">
        <f>C9+3</f>
        <v>45176</v>
      </c>
      <c r="F9" s="693">
        <f>C9+4</f>
        <v>45177</v>
      </c>
      <c r="G9" s="693">
        <f>C9+7</f>
        <v>45180</v>
      </c>
      <c r="H9" s="693">
        <f>C9+8</f>
        <v>45181</v>
      </c>
      <c r="I9" s="784">
        <v>45019</v>
      </c>
      <c r="J9" s="784">
        <v>45020</v>
      </c>
      <c r="K9" s="693">
        <f>C9+10</f>
        <v>45183</v>
      </c>
      <c r="L9" s="693">
        <f>C9+11</f>
        <v>45184</v>
      </c>
      <c r="M9" s="695">
        <f>C9+12</f>
        <v>45185</v>
      </c>
    </row>
    <row r="10" spans="1:13">
      <c r="A10" s="785" t="s">
        <v>863</v>
      </c>
      <c r="B10" s="786" t="s">
        <v>629</v>
      </c>
      <c r="C10" s="787">
        <f t="shared" ref="C10:M20" si="0">C9+7</f>
        <v>45180</v>
      </c>
      <c r="D10" s="693">
        <f t="shared" si="0"/>
        <v>45182</v>
      </c>
      <c r="E10" s="693">
        <f t="shared" si="0"/>
        <v>45183</v>
      </c>
      <c r="F10" s="693">
        <f t="shared" si="0"/>
        <v>45184</v>
      </c>
      <c r="G10" s="693">
        <f t="shared" si="0"/>
        <v>45187</v>
      </c>
      <c r="H10" s="693">
        <f t="shared" si="0"/>
        <v>45188</v>
      </c>
      <c r="I10" s="784">
        <f t="shared" si="0"/>
        <v>45026</v>
      </c>
      <c r="J10" s="784">
        <f t="shared" si="0"/>
        <v>45027</v>
      </c>
      <c r="K10" s="693">
        <f t="shared" si="0"/>
        <v>45190</v>
      </c>
      <c r="L10" s="693">
        <f t="shared" si="0"/>
        <v>45191</v>
      </c>
      <c r="M10" s="695">
        <f t="shared" si="0"/>
        <v>45192</v>
      </c>
    </row>
    <row r="11" spans="1:13">
      <c r="A11" s="785" t="s">
        <v>523</v>
      </c>
      <c r="B11" s="786" t="s">
        <v>692</v>
      </c>
      <c r="C11" s="787">
        <f t="shared" si="0"/>
        <v>45187</v>
      </c>
      <c r="D11" s="693">
        <f t="shared" si="0"/>
        <v>45189</v>
      </c>
      <c r="E11" s="693">
        <f t="shared" si="0"/>
        <v>45190</v>
      </c>
      <c r="F11" s="693">
        <f t="shared" si="0"/>
        <v>45191</v>
      </c>
      <c r="G11" s="693">
        <f t="shared" si="0"/>
        <v>45194</v>
      </c>
      <c r="H11" s="693">
        <f t="shared" si="0"/>
        <v>45195</v>
      </c>
      <c r="I11" s="784">
        <f t="shared" si="0"/>
        <v>45033</v>
      </c>
      <c r="J11" s="784">
        <f t="shared" si="0"/>
        <v>45034</v>
      </c>
      <c r="K11" s="693">
        <f t="shared" si="0"/>
        <v>45197</v>
      </c>
      <c r="L11" s="693">
        <f t="shared" si="0"/>
        <v>45198</v>
      </c>
      <c r="M11" s="695">
        <f t="shared" si="0"/>
        <v>45199</v>
      </c>
    </row>
    <row r="12" spans="1:13">
      <c r="A12" s="694" t="s">
        <v>861</v>
      </c>
      <c r="B12" s="692" t="s">
        <v>864</v>
      </c>
      <c r="C12" s="693">
        <f t="shared" si="0"/>
        <v>45194</v>
      </c>
      <c r="D12" s="693">
        <f t="shared" si="0"/>
        <v>45196</v>
      </c>
      <c r="E12" s="693">
        <f t="shared" si="0"/>
        <v>45197</v>
      </c>
      <c r="F12" s="693">
        <f t="shared" si="0"/>
        <v>45198</v>
      </c>
      <c r="G12" s="693">
        <f t="shared" si="0"/>
        <v>45201</v>
      </c>
      <c r="H12" s="693">
        <f t="shared" si="0"/>
        <v>45202</v>
      </c>
      <c r="I12" s="693">
        <f t="shared" si="0"/>
        <v>45040</v>
      </c>
      <c r="J12" s="693">
        <f t="shared" si="0"/>
        <v>45041</v>
      </c>
      <c r="K12" s="693">
        <f t="shared" si="0"/>
        <v>45204</v>
      </c>
      <c r="L12" s="693">
        <f t="shared" si="0"/>
        <v>45205</v>
      </c>
      <c r="M12" s="695">
        <f t="shared" si="0"/>
        <v>45206</v>
      </c>
    </row>
    <row r="13" spans="1:13">
      <c r="A13" s="694" t="s">
        <v>863</v>
      </c>
      <c r="B13" s="692" t="s">
        <v>630</v>
      </c>
      <c r="C13" s="693">
        <f t="shared" si="0"/>
        <v>45201</v>
      </c>
      <c r="D13" s="693">
        <f t="shared" si="0"/>
        <v>45203</v>
      </c>
      <c r="E13" s="693">
        <f t="shared" si="0"/>
        <v>45204</v>
      </c>
      <c r="F13" s="693">
        <f t="shared" si="0"/>
        <v>45205</v>
      </c>
      <c r="G13" s="693">
        <f t="shared" si="0"/>
        <v>45208</v>
      </c>
      <c r="H13" s="693">
        <f t="shared" si="0"/>
        <v>45209</v>
      </c>
      <c r="I13" s="693">
        <f t="shared" si="0"/>
        <v>45047</v>
      </c>
      <c r="J13" s="693">
        <f t="shared" si="0"/>
        <v>45048</v>
      </c>
      <c r="K13" s="693">
        <f t="shared" si="0"/>
        <v>45211</v>
      </c>
      <c r="L13" s="693">
        <f t="shared" si="0"/>
        <v>45212</v>
      </c>
      <c r="M13" s="695">
        <f t="shared" si="0"/>
        <v>45213</v>
      </c>
    </row>
    <row r="14" spans="1:13">
      <c r="A14" s="694" t="s">
        <v>523</v>
      </c>
      <c r="B14" s="692" t="s">
        <v>865</v>
      </c>
      <c r="C14" s="693">
        <f t="shared" si="0"/>
        <v>45208</v>
      </c>
      <c r="D14" s="693">
        <f t="shared" si="0"/>
        <v>45210</v>
      </c>
      <c r="E14" s="693">
        <f t="shared" si="0"/>
        <v>45211</v>
      </c>
      <c r="F14" s="693">
        <f t="shared" si="0"/>
        <v>45212</v>
      </c>
      <c r="G14" s="693">
        <f t="shared" si="0"/>
        <v>45215</v>
      </c>
      <c r="H14" s="693">
        <f t="shared" si="0"/>
        <v>45216</v>
      </c>
      <c r="I14" s="693">
        <f t="shared" si="0"/>
        <v>45054</v>
      </c>
      <c r="J14" s="693">
        <f t="shared" si="0"/>
        <v>45055</v>
      </c>
      <c r="K14" s="693">
        <f t="shared" si="0"/>
        <v>45218</v>
      </c>
      <c r="L14" s="693">
        <f t="shared" si="0"/>
        <v>45219</v>
      </c>
      <c r="M14" s="695">
        <f t="shared" si="0"/>
        <v>45220</v>
      </c>
    </row>
    <row r="15" spans="1:13">
      <c r="A15" s="1207" t="s">
        <v>861</v>
      </c>
      <c r="B15" s="1116" t="s">
        <v>866</v>
      </c>
      <c r="C15" s="1117">
        <f t="shared" si="0"/>
        <v>45215</v>
      </c>
      <c r="D15" s="1117">
        <f t="shared" si="0"/>
        <v>45217</v>
      </c>
      <c r="E15" s="1117">
        <f t="shared" si="0"/>
        <v>45218</v>
      </c>
      <c r="F15" s="1117">
        <f t="shared" si="0"/>
        <v>45219</v>
      </c>
      <c r="G15" s="1117">
        <f t="shared" si="0"/>
        <v>45222</v>
      </c>
      <c r="H15" s="1117">
        <f t="shared" si="0"/>
        <v>45223</v>
      </c>
      <c r="I15" s="1117">
        <f t="shared" si="0"/>
        <v>45061</v>
      </c>
      <c r="J15" s="1117">
        <f t="shared" si="0"/>
        <v>45062</v>
      </c>
      <c r="K15" s="1117">
        <f t="shared" si="0"/>
        <v>45225</v>
      </c>
      <c r="L15" s="1117">
        <f t="shared" si="0"/>
        <v>45226</v>
      </c>
      <c r="M15" s="1208">
        <f t="shared" si="0"/>
        <v>45227</v>
      </c>
    </row>
    <row r="16" spans="1:13">
      <c r="A16" s="1207" t="s">
        <v>863</v>
      </c>
      <c r="B16" s="1116" t="s">
        <v>867</v>
      </c>
      <c r="C16" s="1117">
        <f t="shared" si="0"/>
        <v>45222</v>
      </c>
      <c r="D16" s="1117">
        <f t="shared" si="0"/>
        <v>45224</v>
      </c>
      <c r="E16" s="1117">
        <f t="shared" si="0"/>
        <v>45225</v>
      </c>
      <c r="F16" s="1117">
        <f t="shared" si="0"/>
        <v>45226</v>
      </c>
      <c r="G16" s="1117">
        <f t="shared" si="0"/>
        <v>45229</v>
      </c>
      <c r="H16" s="1117">
        <f t="shared" si="0"/>
        <v>45230</v>
      </c>
      <c r="I16" s="1117"/>
      <c r="J16" s="1117"/>
      <c r="K16" s="1117">
        <f t="shared" si="0"/>
        <v>45232</v>
      </c>
      <c r="L16" s="1117">
        <f t="shared" si="0"/>
        <v>45233</v>
      </c>
      <c r="M16" s="1208">
        <f t="shared" si="0"/>
        <v>45234</v>
      </c>
    </row>
    <row r="17" spans="1:13">
      <c r="A17" s="1207" t="s">
        <v>523</v>
      </c>
      <c r="B17" s="1116" t="s">
        <v>868</v>
      </c>
      <c r="C17" s="1117">
        <f t="shared" si="0"/>
        <v>45229</v>
      </c>
      <c r="D17" s="1117">
        <f t="shared" si="0"/>
        <v>45231</v>
      </c>
      <c r="E17" s="1117">
        <f t="shared" si="0"/>
        <v>45232</v>
      </c>
      <c r="F17" s="1117">
        <f t="shared" si="0"/>
        <v>45233</v>
      </c>
      <c r="G17" s="1117">
        <f t="shared" si="0"/>
        <v>45236</v>
      </c>
      <c r="H17" s="1117">
        <f t="shared" si="0"/>
        <v>45237</v>
      </c>
      <c r="I17" s="1117"/>
      <c r="J17" s="1117"/>
      <c r="K17" s="1117">
        <f t="shared" si="0"/>
        <v>45239</v>
      </c>
      <c r="L17" s="1117">
        <f t="shared" si="0"/>
        <v>45240</v>
      </c>
      <c r="M17" s="1208">
        <f t="shared" si="0"/>
        <v>45241</v>
      </c>
    </row>
    <row r="18" spans="1:13">
      <c r="A18" s="1207" t="s">
        <v>861</v>
      </c>
      <c r="B18" s="1116" t="s">
        <v>869</v>
      </c>
      <c r="C18" s="1117">
        <f t="shared" si="0"/>
        <v>45236</v>
      </c>
      <c r="D18" s="1117">
        <f t="shared" si="0"/>
        <v>45238</v>
      </c>
      <c r="E18" s="1117">
        <f t="shared" si="0"/>
        <v>45239</v>
      </c>
      <c r="F18" s="1117">
        <f t="shared" si="0"/>
        <v>45240</v>
      </c>
      <c r="G18" s="1117">
        <f t="shared" si="0"/>
        <v>45243</v>
      </c>
      <c r="H18" s="1117">
        <f t="shared" si="0"/>
        <v>45244</v>
      </c>
      <c r="I18" s="1117"/>
      <c r="J18" s="1117"/>
      <c r="K18" s="1117">
        <f t="shared" si="0"/>
        <v>45246</v>
      </c>
      <c r="L18" s="1117">
        <f t="shared" si="0"/>
        <v>45247</v>
      </c>
      <c r="M18" s="1208">
        <f t="shared" si="0"/>
        <v>45248</v>
      </c>
    </row>
    <row r="19" spans="1:13">
      <c r="A19" s="1207" t="s">
        <v>863</v>
      </c>
      <c r="B19" s="1116" t="s">
        <v>870</v>
      </c>
      <c r="C19" s="1117">
        <f t="shared" si="0"/>
        <v>45243</v>
      </c>
      <c r="D19" s="1117">
        <f t="shared" si="0"/>
        <v>45245</v>
      </c>
      <c r="E19" s="1117">
        <f t="shared" si="0"/>
        <v>45246</v>
      </c>
      <c r="F19" s="1117">
        <f t="shared" si="0"/>
        <v>45247</v>
      </c>
      <c r="G19" s="1117">
        <f t="shared" si="0"/>
        <v>45250</v>
      </c>
      <c r="H19" s="1117">
        <f t="shared" si="0"/>
        <v>45251</v>
      </c>
      <c r="I19" s="1117"/>
      <c r="J19" s="1117"/>
      <c r="K19" s="1117">
        <f t="shared" si="0"/>
        <v>45253</v>
      </c>
      <c r="L19" s="1117">
        <f t="shared" si="0"/>
        <v>45254</v>
      </c>
      <c r="M19" s="1208">
        <f t="shared" si="0"/>
        <v>45255</v>
      </c>
    </row>
    <row r="20" spans="1:13">
      <c r="A20" s="1207" t="s">
        <v>523</v>
      </c>
      <c r="B20" s="1116" t="s">
        <v>871</v>
      </c>
      <c r="C20" s="1117">
        <f t="shared" si="0"/>
        <v>45250</v>
      </c>
      <c r="D20" s="1117">
        <f t="shared" si="0"/>
        <v>45252</v>
      </c>
      <c r="E20" s="1117">
        <f t="shared" si="0"/>
        <v>45253</v>
      </c>
      <c r="F20" s="1117">
        <f t="shared" si="0"/>
        <v>45254</v>
      </c>
      <c r="G20" s="1117">
        <f t="shared" si="0"/>
        <v>45257</v>
      </c>
      <c r="H20" s="1117">
        <f t="shared" si="0"/>
        <v>45258</v>
      </c>
      <c r="I20" s="1117">
        <f>I15+7</f>
        <v>45068</v>
      </c>
      <c r="J20" s="1117">
        <f>J15+7</f>
        <v>45069</v>
      </c>
      <c r="K20" s="1117">
        <f t="shared" si="0"/>
        <v>45260</v>
      </c>
      <c r="L20" s="1117">
        <f t="shared" si="0"/>
        <v>45261</v>
      </c>
      <c r="M20" s="1208">
        <f t="shared" si="0"/>
        <v>45262</v>
      </c>
    </row>
    <row r="21" spans="1:13">
      <c r="A21" s="1115"/>
      <c r="B21" s="1116"/>
      <c r="C21" s="1117"/>
      <c r="D21" s="1117"/>
      <c r="E21" s="1117"/>
      <c r="F21" s="1117"/>
      <c r="G21" s="1117"/>
      <c r="H21" s="1117"/>
      <c r="I21" s="1117"/>
      <c r="J21" s="1117"/>
      <c r="K21" s="1117"/>
      <c r="L21" s="1117"/>
      <c r="M21" s="1118"/>
    </row>
    <row r="22" spans="1:13" ht="13.5" thickBot="1">
      <c r="A22" s="696"/>
      <c r="B22" s="697"/>
      <c r="C22" s="698"/>
      <c r="D22" s="698"/>
      <c r="E22" s="698"/>
      <c r="F22" s="698"/>
      <c r="G22" s="698"/>
      <c r="H22" s="698"/>
      <c r="I22" s="698"/>
      <c r="J22" s="698"/>
      <c r="K22" s="698"/>
      <c r="L22" s="698"/>
      <c r="M22" s="699"/>
    </row>
    <row r="24" spans="1:13">
      <c r="A24" s="702" t="s">
        <v>116</v>
      </c>
      <c r="B24" s="701"/>
    </row>
    <row r="25" spans="1:13">
      <c r="A25" s="1209" t="s">
        <v>487</v>
      </c>
      <c r="B25" s="701" t="s">
        <v>488</v>
      </c>
    </row>
    <row r="26" spans="1:13">
      <c r="A26" s="700" t="s">
        <v>34</v>
      </c>
      <c r="B26" s="701" t="s">
        <v>489</v>
      </c>
    </row>
  </sheetData>
  <mergeCells count="7">
    <mergeCell ref="A1:M1"/>
    <mergeCell ref="A2:M2"/>
    <mergeCell ref="A4:M4"/>
    <mergeCell ref="A7:A8"/>
    <mergeCell ref="B7:B8"/>
    <mergeCell ref="A3:M3"/>
    <mergeCell ref="D7:M7"/>
  </mergeCells>
  <hyperlinks>
    <hyperlink ref="A5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8"/>
  <sheetViews>
    <sheetView workbookViewId="0">
      <selection activeCell="A20" sqref="A20"/>
    </sheetView>
  </sheetViews>
  <sheetFormatPr defaultRowHeight="12.75"/>
  <cols>
    <col min="1" max="1" width="28.28515625" customWidth="1"/>
    <col min="2" max="2" width="15.7109375" customWidth="1"/>
    <col min="3" max="3" width="14" customWidth="1"/>
    <col min="4" max="4" width="16" customWidth="1"/>
    <col min="5" max="5" width="14.28515625" customWidth="1"/>
    <col min="6" max="6" width="16" customWidth="1"/>
    <col min="7" max="7" width="13" customWidth="1"/>
  </cols>
  <sheetData>
    <row r="1" spans="1:7" ht="26.25">
      <c r="A1" s="1279" t="s">
        <v>170</v>
      </c>
      <c r="B1" s="1279"/>
      <c r="C1" s="1279"/>
      <c r="D1" s="1279"/>
      <c r="E1" s="1279"/>
      <c r="F1" s="1279"/>
      <c r="G1" s="223"/>
    </row>
    <row r="2" spans="1:7" ht="18.75">
      <c r="A2" s="1280" t="s">
        <v>174</v>
      </c>
      <c r="B2" s="1280"/>
      <c r="C2" s="1280"/>
      <c r="D2" s="1280"/>
      <c r="E2" s="1280"/>
      <c r="F2" s="1280"/>
      <c r="G2" s="224"/>
    </row>
    <row r="3" spans="1:7" ht="19.5" thickBot="1">
      <c r="A3" s="1281" t="s">
        <v>175</v>
      </c>
      <c r="B3" s="1281"/>
      <c r="C3" s="1281"/>
      <c r="D3" s="1281"/>
      <c r="E3" s="1281"/>
      <c r="F3" s="1281"/>
      <c r="G3" s="224"/>
    </row>
    <row r="4" spans="1:7" ht="21" thickTop="1">
      <c r="A4" s="1425" t="s">
        <v>19</v>
      </c>
      <c r="B4" s="1425"/>
      <c r="C4" s="1425"/>
      <c r="D4" s="1425"/>
      <c r="E4" s="1425"/>
      <c r="F4" s="1425"/>
      <c r="G4" s="1029"/>
    </row>
    <row r="5" spans="1:7" ht="16.5" customHeight="1">
      <c r="A5" s="795" t="s">
        <v>91</v>
      </c>
      <c r="B5" s="18"/>
      <c r="C5" s="18"/>
      <c r="D5" s="18"/>
      <c r="E5" s="18"/>
    </row>
    <row r="6" spans="1:7" ht="15" thickBot="1">
      <c r="A6" s="9"/>
      <c r="B6" s="9"/>
      <c r="C6" s="9"/>
      <c r="D6" s="9"/>
      <c r="E6" s="242" t="s">
        <v>47</v>
      </c>
      <c r="F6" s="243">
        <f ca="1">TODAY()</f>
        <v>45163</v>
      </c>
      <c r="G6" s="9"/>
    </row>
    <row r="7" spans="1:7" ht="14.25">
      <c r="A7" s="1455" t="s">
        <v>492</v>
      </c>
      <c r="B7" s="1457" t="s">
        <v>2</v>
      </c>
      <c r="C7" s="1457" t="s">
        <v>474</v>
      </c>
      <c r="D7" s="938" t="s">
        <v>24</v>
      </c>
      <c r="E7" s="938" t="s">
        <v>4</v>
      </c>
      <c r="F7" s="939" t="s">
        <v>5</v>
      </c>
      <c r="G7" s="48"/>
    </row>
    <row r="8" spans="1:7" ht="15" thickBot="1">
      <c r="A8" s="1456"/>
      <c r="B8" s="1458"/>
      <c r="C8" s="1458"/>
      <c r="D8" s="940" t="s">
        <v>130</v>
      </c>
      <c r="E8" s="940" t="s">
        <v>511</v>
      </c>
      <c r="F8" s="941" t="s">
        <v>512</v>
      </c>
      <c r="G8" s="48"/>
    </row>
    <row r="9" spans="1:7" ht="14.25">
      <c r="A9" s="598" t="s">
        <v>524</v>
      </c>
      <c r="B9" s="709" t="s">
        <v>722</v>
      </c>
      <c r="C9" s="710">
        <v>45168</v>
      </c>
      <c r="D9" s="536">
        <f t="shared" ref="D9:D16" si="0">C9+7</f>
        <v>45175</v>
      </c>
      <c r="E9" s="536">
        <f t="shared" ref="E9:E16" si="1">C9+8</f>
        <v>45176</v>
      </c>
      <c r="F9" s="538">
        <f t="shared" ref="F9:F16" si="2">C9+9</f>
        <v>45177</v>
      </c>
    </row>
    <row r="10" spans="1:7" ht="14.25">
      <c r="A10" s="598" t="s">
        <v>469</v>
      </c>
      <c r="B10" s="709" t="s">
        <v>693</v>
      </c>
      <c r="C10" s="710">
        <v>45175</v>
      </c>
      <c r="D10" s="536">
        <f t="shared" si="0"/>
        <v>45182</v>
      </c>
      <c r="E10" s="536">
        <f t="shared" si="1"/>
        <v>45183</v>
      </c>
      <c r="F10" s="538">
        <f t="shared" si="2"/>
        <v>45184</v>
      </c>
    </row>
    <row r="11" spans="1:7" ht="14.25">
      <c r="A11" s="598" t="s">
        <v>589</v>
      </c>
      <c r="B11" s="709" t="s">
        <v>723</v>
      </c>
      <c r="C11" s="710">
        <v>45182</v>
      </c>
      <c r="D11" s="536">
        <f t="shared" si="0"/>
        <v>45189</v>
      </c>
      <c r="E11" s="536">
        <f t="shared" si="1"/>
        <v>45190</v>
      </c>
      <c r="F11" s="538">
        <f t="shared" si="2"/>
        <v>45191</v>
      </c>
    </row>
    <row r="12" spans="1:7" ht="14.25">
      <c r="A12" s="598" t="s">
        <v>477</v>
      </c>
      <c r="B12" s="709" t="s">
        <v>693</v>
      </c>
      <c r="C12" s="710">
        <v>45189</v>
      </c>
      <c r="D12" s="536">
        <f t="shared" si="0"/>
        <v>45196</v>
      </c>
      <c r="E12" s="536">
        <f t="shared" si="1"/>
        <v>45197</v>
      </c>
      <c r="F12" s="538">
        <f t="shared" si="2"/>
        <v>45198</v>
      </c>
    </row>
    <row r="13" spans="1:7" ht="14.25">
      <c r="A13" s="537" t="s">
        <v>524</v>
      </c>
      <c r="B13" s="711" t="s">
        <v>912</v>
      </c>
      <c r="C13" s="710">
        <v>45196</v>
      </c>
      <c r="D13" s="536">
        <f t="shared" si="0"/>
        <v>45203</v>
      </c>
      <c r="E13" s="536">
        <f t="shared" si="1"/>
        <v>45204</v>
      </c>
      <c r="F13" s="538">
        <f t="shared" si="2"/>
        <v>45205</v>
      </c>
      <c r="G13" s="9"/>
    </row>
    <row r="14" spans="1:7" ht="14.25">
      <c r="A14" s="537" t="s">
        <v>469</v>
      </c>
      <c r="B14" s="711" t="s">
        <v>696</v>
      </c>
      <c r="C14" s="710">
        <v>45203</v>
      </c>
      <c r="D14" s="536">
        <f t="shared" si="0"/>
        <v>45210</v>
      </c>
      <c r="E14" s="536">
        <f t="shared" si="1"/>
        <v>45211</v>
      </c>
      <c r="F14" s="538">
        <f t="shared" si="2"/>
        <v>45212</v>
      </c>
      <c r="G14" s="9"/>
    </row>
    <row r="15" spans="1:7" ht="14.25">
      <c r="A15" s="598" t="s">
        <v>589</v>
      </c>
      <c r="B15" s="709" t="s">
        <v>926</v>
      </c>
      <c r="C15" s="710">
        <v>45210</v>
      </c>
      <c r="D15" s="536">
        <f t="shared" si="0"/>
        <v>45217</v>
      </c>
      <c r="E15" s="536">
        <f t="shared" si="1"/>
        <v>45218</v>
      </c>
      <c r="F15" s="538">
        <f t="shared" si="2"/>
        <v>45219</v>
      </c>
      <c r="G15" s="48"/>
    </row>
    <row r="16" spans="1:7" ht="15" thickBot="1">
      <c r="A16" s="717" t="s">
        <v>477</v>
      </c>
      <c r="B16" s="718" t="s">
        <v>891</v>
      </c>
      <c r="C16" s="712">
        <v>45217</v>
      </c>
      <c r="D16" s="799">
        <f t="shared" si="0"/>
        <v>45224</v>
      </c>
      <c r="E16" s="799">
        <f t="shared" si="1"/>
        <v>45225</v>
      </c>
      <c r="F16" s="800">
        <f t="shared" si="2"/>
        <v>45226</v>
      </c>
      <c r="G16" s="48"/>
    </row>
    <row r="17" spans="1:2" ht="14.25">
      <c r="A17" s="708" t="s">
        <v>490</v>
      </c>
      <c r="B17" s="703"/>
    </row>
    <row r="18" spans="1:2" ht="14.25">
      <c r="A18" s="704" t="s">
        <v>491</v>
      </c>
      <c r="B18" s="703"/>
    </row>
  </sheetData>
  <mergeCells count="7">
    <mergeCell ref="A7:A8"/>
    <mergeCell ref="B7:B8"/>
    <mergeCell ref="C7:C8"/>
    <mergeCell ref="A1:F1"/>
    <mergeCell ref="A2:F2"/>
    <mergeCell ref="A3:F3"/>
    <mergeCell ref="A4:F4"/>
  </mergeCells>
  <hyperlinks>
    <hyperlink ref="A5" location="INDEX!A1" display="BACK TO INDEX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18"/>
  <sheetViews>
    <sheetView zoomScaleNormal="100" zoomScaleSheetLayoutView="100" workbookViewId="0">
      <selection activeCell="A19" sqref="A19"/>
    </sheetView>
  </sheetViews>
  <sheetFormatPr defaultRowHeight="12.75"/>
  <cols>
    <col min="1" max="1" width="20.140625" customWidth="1"/>
    <col min="2" max="3" width="11.7109375" customWidth="1"/>
    <col min="4" max="8" width="15.42578125" customWidth="1"/>
  </cols>
  <sheetData>
    <row r="1" spans="1:16" s="6" customFormat="1" ht="26.25">
      <c r="A1" s="1279" t="s">
        <v>170</v>
      </c>
      <c r="B1" s="1279"/>
      <c r="C1" s="1279"/>
      <c r="D1" s="1279"/>
      <c r="E1" s="1279"/>
      <c r="F1" s="1279"/>
      <c r="G1" s="7"/>
      <c r="H1" s="7"/>
    </row>
    <row r="2" spans="1:16" s="7" customFormat="1" ht="18.75">
      <c r="A2" s="1280" t="s">
        <v>174</v>
      </c>
      <c r="B2" s="1280"/>
      <c r="C2" s="1280"/>
      <c r="D2" s="1280"/>
      <c r="E2" s="1280"/>
      <c r="F2" s="1280"/>
      <c r="G2" s="21"/>
      <c r="H2" s="21"/>
    </row>
    <row r="3" spans="1:16" s="7" customFormat="1" ht="19.5" thickBot="1">
      <c r="A3" s="1281" t="s">
        <v>175</v>
      </c>
      <c r="B3" s="1281"/>
      <c r="C3" s="1281"/>
      <c r="D3" s="1281"/>
      <c r="E3" s="1281"/>
      <c r="F3" s="1281"/>
      <c r="G3" s="21"/>
      <c r="H3" s="21"/>
    </row>
    <row r="4" spans="1:16" s="21" customFormat="1" ht="25.5" customHeight="1" thickTop="1">
      <c r="A4" s="1278" t="s">
        <v>20</v>
      </c>
      <c r="B4" s="1278"/>
      <c r="C4" s="1278"/>
      <c r="D4" s="1278"/>
      <c r="E4" s="1278"/>
      <c r="F4" s="1278"/>
      <c r="G4" s="2"/>
      <c r="H4" s="2"/>
    </row>
    <row r="5" spans="1:16" s="21" customFormat="1" ht="17.25" customHeight="1">
      <c r="A5" s="795" t="s">
        <v>91</v>
      </c>
      <c r="B5" s="1"/>
      <c r="C5" s="1"/>
      <c r="D5" s="1"/>
      <c r="E5" s="1"/>
      <c r="F5" s="1"/>
      <c r="G5"/>
      <c r="H5"/>
    </row>
    <row r="6" spans="1:16" s="2" customFormat="1" ht="13.5" thickBot="1">
      <c r="E6" s="242" t="s">
        <v>47</v>
      </c>
      <c r="F6" s="243">
        <f ca="1">TODAY()</f>
        <v>45163</v>
      </c>
      <c r="G6"/>
      <c r="H6"/>
    </row>
    <row r="7" spans="1:16" ht="14.25">
      <c r="A7" s="1284" t="s">
        <v>271</v>
      </c>
      <c r="B7" s="1287" t="s">
        <v>272</v>
      </c>
      <c r="C7" s="1287" t="s">
        <v>432</v>
      </c>
      <c r="D7" s="1290" t="s">
        <v>25</v>
      </c>
      <c r="E7" s="1290"/>
      <c r="F7" s="1291"/>
    </row>
    <row r="8" spans="1:16">
      <c r="A8" s="1285"/>
      <c r="B8" s="1288"/>
      <c r="C8" s="1288"/>
      <c r="D8" s="1292" t="s">
        <v>312</v>
      </c>
      <c r="E8" s="1293" t="s">
        <v>292</v>
      </c>
      <c r="F8" s="1282" t="s">
        <v>293</v>
      </c>
    </row>
    <row r="9" spans="1:16" ht="13.5" thickBot="1">
      <c r="A9" s="1286"/>
      <c r="B9" s="1289"/>
      <c r="C9" s="1289"/>
      <c r="D9" s="1289"/>
      <c r="E9" s="1294"/>
      <c r="F9" s="1283"/>
    </row>
    <row r="10" spans="1:16" s="122" customFormat="1" ht="18" customHeight="1">
      <c r="A10" s="1103" t="s">
        <v>454</v>
      </c>
      <c r="B10" s="1104" t="s">
        <v>526</v>
      </c>
      <c r="C10" s="1105">
        <v>45165</v>
      </c>
      <c r="D10" s="1106">
        <v>45172</v>
      </c>
      <c r="E10" s="1106">
        <v>45174</v>
      </c>
      <c r="F10" s="1107">
        <v>45175</v>
      </c>
      <c r="J10" s="2"/>
      <c r="K10" s="2"/>
      <c r="L10" s="2"/>
      <c r="M10" s="2"/>
      <c r="N10" s="2"/>
      <c r="O10" s="2"/>
      <c r="P10" s="2"/>
    </row>
    <row r="11" spans="1:16" s="122" customFormat="1" ht="18" customHeight="1">
      <c r="A11" s="908" t="s">
        <v>499</v>
      </c>
      <c r="B11" s="1100" t="s">
        <v>526</v>
      </c>
      <c r="C11" s="1102">
        <v>45172</v>
      </c>
      <c r="D11" s="1101">
        <v>45179</v>
      </c>
      <c r="E11" s="1101">
        <v>45181</v>
      </c>
      <c r="F11" s="875">
        <v>45182</v>
      </c>
      <c r="J11" s="2"/>
      <c r="K11" s="2"/>
      <c r="L11" s="2"/>
      <c r="M11" s="2"/>
      <c r="N11" s="2"/>
      <c r="O11" s="2"/>
      <c r="P11" s="2"/>
    </row>
    <row r="12" spans="1:16" s="122" customFormat="1" ht="18" customHeight="1">
      <c r="A12" s="908" t="s">
        <v>577</v>
      </c>
      <c r="B12" s="1100" t="s">
        <v>526</v>
      </c>
      <c r="C12" s="1072">
        <v>45179</v>
      </c>
      <c r="D12" s="1101">
        <v>45186</v>
      </c>
      <c r="E12" s="1101">
        <v>45188</v>
      </c>
      <c r="F12" s="875">
        <v>45189</v>
      </c>
    </row>
    <row r="13" spans="1:16" s="122" customFormat="1" ht="18" customHeight="1">
      <c r="A13" s="908" t="s">
        <v>686</v>
      </c>
      <c r="B13" s="1100" t="s">
        <v>693</v>
      </c>
      <c r="C13" s="1102">
        <v>45186</v>
      </c>
      <c r="D13" s="1101">
        <v>45193</v>
      </c>
      <c r="E13" s="1101">
        <v>45195</v>
      </c>
      <c r="F13" s="875">
        <v>45196</v>
      </c>
    </row>
    <row r="14" spans="1:16" s="122" customFormat="1" ht="18" customHeight="1">
      <c r="A14" s="908" t="s">
        <v>454</v>
      </c>
      <c r="B14" s="1100" t="s">
        <v>693</v>
      </c>
      <c r="C14" s="1102">
        <v>45193</v>
      </c>
      <c r="D14" s="1101">
        <v>45200</v>
      </c>
      <c r="E14" s="1101">
        <v>45202</v>
      </c>
      <c r="F14" s="875">
        <v>45203</v>
      </c>
      <c r="J14" s="21"/>
      <c r="K14" s="21"/>
      <c r="L14" s="21"/>
      <c r="M14" s="21"/>
      <c r="N14" s="21"/>
      <c r="O14" s="21"/>
      <c r="P14" s="21"/>
    </row>
    <row r="15" spans="1:16" s="122" customFormat="1" ht="18" customHeight="1" thickBot="1">
      <c r="A15" s="876"/>
      <c r="B15" s="877"/>
      <c r="C15" s="878"/>
      <c r="D15" s="879"/>
      <c r="E15" s="879"/>
      <c r="F15" s="880"/>
      <c r="J15" s="2"/>
      <c r="K15" s="2"/>
      <c r="L15" s="2"/>
      <c r="M15" s="2"/>
      <c r="N15" s="2"/>
      <c r="O15" s="2"/>
      <c r="P15" s="2"/>
    </row>
    <row r="16" spans="1:16" s="203" customFormat="1" ht="18" customHeight="1">
      <c r="A16" s="123"/>
      <c r="B16" s="123"/>
      <c r="C16" s="123"/>
      <c r="D16" s="123"/>
      <c r="E16" s="123"/>
      <c r="F16" s="123"/>
      <c r="G16" s="122"/>
      <c r="H16" s="122"/>
      <c r="I16" s="122"/>
      <c r="J16"/>
      <c r="K16"/>
      <c r="L16"/>
      <c r="M16"/>
      <c r="N16"/>
      <c r="O16"/>
      <c r="P16"/>
    </row>
    <row r="17" spans="1:3">
      <c r="A17" s="143" t="s">
        <v>183</v>
      </c>
    </row>
    <row r="18" spans="1:3" ht="15.75">
      <c r="A18" s="12" t="s">
        <v>184</v>
      </c>
      <c r="B18" s="149" t="s">
        <v>213</v>
      </c>
      <c r="C18" s="17"/>
    </row>
  </sheetData>
  <mergeCells count="11">
    <mergeCell ref="A4:F4"/>
    <mergeCell ref="A1:F1"/>
    <mergeCell ref="A2:F2"/>
    <mergeCell ref="A3:F3"/>
    <mergeCell ref="F8:F9"/>
    <mergeCell ref="A7:A9"/>
    <mergeCell ref="B7:B9"/>
    <mergeCell ref="C7:C9"/>
    <mergeCell ref="D7:F7"/>
    <mergeCell ref="D8:D9"/>
    <mergeCell ref="E8:E9"/>
  </mergeCells>
  <hyperlinks>
    <hyperlink ref="A5" location="INDEX!A1" display="BACK TO INDEX"/>
  </hyperlinks>
  <pageMargins left="0.25" right="0" top="0.25" bottom="0" header="0.5" footer="0.5"/>
  <pageSetup scale="6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O56"/>
  <sheetViews>
    <sheetView zoomScaleNormal="100" workbookViewId="0">
      <pane ySplit="8" topLeftCell="A9" activePane="bottomLeft" state="frozen"/>
      <selection activeCell="A104" sqref="A104"/>
      <selection pane="bottomLeft" activeCell="K11" sqref="K11"/>
    </sheetView>
  </sheetViews>
  <sheetFormatPr defaultRowHeight="15.75" customHeight="1"/>
  <cols>
    <col min="1" max="1" width="20.42578125" style="22" customWidth="1"/>
    <col min="2" max="2" width="8.140625" style="22" customWidth="1"/>
    <col min="3" max="3" width="7.42578125" style="22" customWidth="1"/>
    <col min="4" max="4" width="6.28515625" style="22" customWidth="1"/>
    <col min="5" max="5" width="8.140625" style="22" customWidth="1"/>
    <col min="6" max="14" width="8.28515625" style="22" customWidth="1"/>
    <col min="15" max="15" width="11.140625" style="22" customWidth="1"/>
    <col min="16" max="16" width="8.28515625" style="22" customWidth="1"/>
    <col min="17" max="17" width="9.85546875" style="22" customWidth="1"/>
    <col min="18" max="18" width="8.28515625" style="22" customWidth="1"/>
    <col min="19" max="19" width="11" style="22" customWidth="1"/>
    <col min="20" max="20" width="8.28515625" style="22" hidden="1" customWidth="1"/>
    <col min="21" max="29" width="9.140625" style="22" customWidth="1"/>
    <col min="30" max="16384" width="9.140625" style="22"/>
  </cols>
  <sheetData>
    <row r="1" spans="1:41" s="6" customFormat="1" ht="26.25">
      <c r="A1" s="1279" t="s">
        <v>170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  <c r="L1" s="1279"/>
      <c r="M1" s="1279"/>
      <c r="N1" s="1279"/>
      <c r="O1" s="1279"/>
      <c r="P1" s="1279"/>
      <c r="Q1" s="1279"/>
      <c r="R1" s="1279"/>
      <c r="S1" s="1279"/>
      <c r="T1" s="1279"/>
      <c r="U1" s="223"/>
      <c r="V1" s="223"/>
      <c r="W1" s="223"/>
    </row>
    <row r="2" spans="1:41" s="7" customFormat="1" ht="18.75">
      <c r="A2" s="1280" t="s">
        <v>174</v>
      </c>
      <c r="B2" s="1280"/>
      <c r="C2" s="1280"/>
      <c r="D2" s="1280"/>
      <c r="E2" s="1280"/>
      <c r="F2" s="1280"/>
      <c r="G2" s="1280"/>
      <c r="H2" s="1280"/>
      <c r="I2" s="1280"/>
      <c r="J2" s="1280"/>
      <c r="K2" s="1280"/>
      <c r="L2" s="1280"/>
      <c r="M2" s="1280"/>
      <c r="N2" s="1280"/>
      <c r="O2" s="1280"/>
      <c r="P2" s="1280"/>
      <c r="Q2" s="1280"/>
      <c r="R2" s="1280"/>
      <c r="S2" s="1280"/>
      <c r="T2" s="1280"/>
      <c r="U2" s="224"/>
      <c r="V2" s="224"/>
      <c r="W2" s="224"/>
    </row>
    <row r="3" spans="1:41" s="7" customFormat="1" ht="19.5" thickBot="1">
      <c r="A3" s="1281" t="s">
        <v>175</v>
      </c>
      <c r="B3" s="1281"/>
      <c r="C3" s="1281"/>
      <c r="D3" s="1281"/>
      <c r="E3" s="1281"/>
      <c r="F3" s="1281"/>
      <c r="G3" s="1281"/>
      <c r="H3" s="1281"/>
      <c r="I3" s="1281"/>
      <c r="J3" s="1281"/>
      <c r="K3" s="1281"/>
      <c r="L3" s="1281"/>
      <c r="M3" s="1281"/>
      <c r="N3" s="1281"/>
      <c r="O3" s="1281"/>
      <c r="P3" s="1281"/>
      <c r="Q3" s="1281"/>
      <c r="R3" s="1281"/>
      <c r="S3" s="1281"/>
      <c r="T3" s="1281"/>
      <c r="U3" s="224"/>
      <c r="V3" s="224"/>
      <c r="W3" s="224"/>
    </row>
    <row r="4" spans="1:41" s="36" customFormat="1" ht="21.75" customHeight="1" thickTop="1">
      <c r="A4" s="1278" t="s">
        <v>231</v>
      </c>
      <c r="B4" s="1278"/>
      <c r="C4" s="1278"/>
      <c r="D4" s="1278"/>
      <c r="E4" s="1278"/>
      <c r="F4" s="1278"/>
      <c r="G4" s="1278"/>
      <c r="H4" s="1278"/>
      <c r="I4" s="1278"/>
      <c r="J4" s="1278"/>
      <c r="K4" s="1278"/>
      <c r="L4" s="1278"/>
      <c r="M4" s="1278"/>
      <c r="N4" s="1278"/>
      <c r="O4" s="1278"/>
      <c r="P4" s="1278"/>
      <c r="Q4" s="1278"/>
      <c r="R4" s="1278"/>
      <c r="S4" s="1278"/>
      <c r="T4" s="1278"/>
    </row>
    <row r="5" spans="1:41" s="37" customFormat="1" ht="15.75" customHeight="1">
      <c r="A5" s="156" t="s">
        <v>91</v>
      </c>
      <c r="C5" s="40"/>
      <c r="D5" s="40"/>
      <c r="E5" s="38"/>
      <c r="F5" s="40"/>
      <c r="G5" s="40"/>
      <c r="H5" s="40"/>
      <c r="J5" s="41"/>
      <c r="K5" s="41"/>
      <c r="L5" s="38"/>
      <c r="M5" s="38"/>
      <c r="N5" s="19"/>
      <c r="O5" s="211"/>
      <c r="P5" s="226"/>
      <c r="Q5" s="227"/>
      <c r="R5" s="242" t="s">
        <v>47</v>
      </c>
      <c r="S5" s="243">
        <f ca="1">TODAY()</f>
        <v>45163</v>
      </c>
      <c r="T5" s="226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ht="15.75" customHeight="1" thickBot="1"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s="102" customFormat="1" ht="35.1" customHeight="1">
      <c r="A7" s="1459" t="s">
        <v>288</v>
      </c>
      <c r="B7" s="1460"/>
      <c r="C7" s="1463" t="s">
        <v>225</v>
      </c>
      <c r="D7" s="1463"/>
      <c r="E7" s="1463"/>
      <c r="F7" s="1463" t="s">
        <v>25</v>
      </c>
      <c r="G7" s="1463"/>
      <c r="H7" s="1463"/>
      <c r="I7" s="1463"/>
      <c r="J7" s="1463"/>
      <c r="K7" s="1463"/>
      <c r="L7" s="1463"/>
      <c r="M7" s="1463"/>
      <c r="N7" s="1463"/>
      <c r="O7" s="1463"/>
      <c r="P7" s="1463"/>
      <c r="Q7" s="1463"/>
      <c r="R7" s="1463"/>
      <c r="S7" s="1463"/>
      <c r="T7" s="1464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</row>
    <row r="8" spans="1:41" s="102" customFormat="1" ht="35.1" customHeight="1" thickBot="1">
      <c r="A8" s="1461"/>
      <c r="B8" s="1462"/>
      <c r="C8" s="1462" t="s">
        <v>116</v>
      </c>
      <c r="D8" s="1462"/>
      <c r="E8" s="408" t="s">
        <v>29</v>
      </c>
      <c r="F8" s="453" t="s">
        <v>83</v>
      </c>
      <c r="G8" s="453" t="s">
        <v>158</v>
      </c>
      <c r="H8" s="453" t="s">
        <v>13</v>
      </c>
      <c r="I8" s="453" t="s">
        <v>143</v>
      </c>
      <c r="J8" s="453" t="s">
        <v>145</v>
      </c>
      <c r="K8" s="453" t="s">
        <v>14</v>
      </c>
      <c r="L8" s="453" t="s">
        <v>15</v>
      </c>
      <c r="M8" s="453" t="s">
        <v>146</v>
      </c>
      <c r="N8" s="453" t="s">
        <v>154</v>
      </c>
      <c r="O8" s="453" t="s">
        <v>144</v>
      </c>
      <c r="P8" s="453" t="s">
        <v>155</v>
      </c>
      <c r="Q8" s="453" t="s">
        <v>226</v>
      </c>
      <c r="R8" s="453" t="s">
        <v>153</v>
      </c>
      <c r="S8" s="453" t="s">
        <v>152</v>
      </c>
      <c r="T8" s="313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s="129" customFormat="1" ht="15.75" customHeight="1">
      <c r="A9" s="409" t="s">
        <v>383</v>
      </c>
      <c r="B9" s="410" t="s">
        <v>391</v>
      </c>
      <c r="C9" s="411">
        <v>0.95833333333333337</v>
      </c>
      <c r="D9" s="412">
        <v>44495</v>
      </c>
      <c r="E9" s="413">
        <f t="shared" ref="E9:E53" si="0">D9+1</f>
        <v>44496</v>
      </c>
      <c r="F9" s="385">
        <f>E9+13</f>
        <v>44509</v>
      </c>
      <c r="G9" s="385">
        <f>E9+12</f>
        <v>44508</v>
      </c>
      <c r="H9" s="385">
        <f>E9+10</f>
        <v>44506</v>
      </c>
      <c r="I9" s="386">
        <f>E9+12</f>
        <v>44508</v>
      </c>
      <c r="J9" s="387">
        <f>E9+13</f>
        <v>44509</v>
      </c>
      <c r="K9" s="387"/>
      <c r="L9" s="387">
        <f>E9+15</f>
        <v>44511</v>
      </c>
      <c r="M9" s="386">
        <f>E9+15</f>
        <v>44511</v>
      </c>
      <c r="N9" s="386">
        <f>E9+21</f>
        <v>44517</v>
      </c>
      <c r="O9" s="387"/>
      <c r="P9" s="387">
        <f>E9+15</f>
        <v>44511</v>
      </c>
      <c r="Q9" s="386">
        <f>E9+13</f>
        <v>44509</v>
      </c>
      <c r="R9" s="387"/>
      <c r="S9" s="392"/>
      <c r="T9" s="395">
        <f>E9+18</f>
        <v>44514</v>
      </c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7"/>
      <c r="AH9" s="7"/>
      <c r="AI9" s="7"/>
      <c r="AJ9" s="7"/>
      <c r="AK9" s="7"/>
      <c r="AL9" s="7"/>
      <c r="AM9" s="7"/>
      <c r="AN9" s="7"/>
      <c r="AO9" s="7"/>
    </row>
    <row r="10" spans="1:41" s="200" customFormat="1" ht="15.75" customHeight="1" thickBot="1">
      <c r="A10" s="396" t="s">
        <v>378</v>
      </c>
      <c r="B10" s="380" t="s">
        <v>392</v>
      </c>
      <c r="C10" s="381">
        <v>0.70833333333333337</v>
      </c>
      <c r="D10" s="382">
        <f>D9+1</f>
        <v>44496</v>
      </c>
      <c r="E10" s="383">
        <f t="shared" si="0"/>
        <v>44497</v>
      </c>
      <c r="F10" s="388">
        <f>E10+11</f>
        <v>44508</v>
      </c>
      <c r="G10" s="388">
        <f>E10+12</f>
        <v>44509</v>
      </c>
      <c r="H10" s="388"/>
      <c r="I10" s="389">
        <f>E10+7</f>
        <v>44504</v>
      </c>
      <c r="J10" s="389">
        <f>E10+8</f>
        <v>44505</v>
      </c>
      <c r="K10" s="390">
        <f>E10+15</f>
        <v>44512</v>
      </c>
      <c r="L10" s="388">
        <f>E10+14</f>
        <v>44511</v>
      </c>
      <c r="M10" s="391">
        <f>E10+14</f>
        <v>44511</v>
      </c>
      <c r="N10" s="391">
        <f>E10+16</f>
        <v>44513</v>
      </c>
      <c r="O10" s="388">
        <f>E10+12</f>
        <v>44509</v>
      </c>
      <c r="P10" s="388"/>
      <c r="Q10" s="388"/>
      <c r="R10" s="388"/>
      <c r="S10" s="393"/>
      <c r="T10" s="397" t="s">
        <v>11</v>
      </c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36"/>
      <c r="AH10" s="36"/>
      <c r="AI10" s="36"/>
      <c r="AJ10" s="36"/>
      <c r="AK10" s="36"/>
      <c r="AL10" s="36"/>
      <c r="AM10" s="36"/>
      <c r="AN10" s="36"/>
      <c r="AO10" s="36"/>
    </row>
    <row r="11" spans="1:41" s="130" customFormat="1" ht="15.75" customHeight="1" thickBot="1">
      <c r="A11" s="402" t="s">
        <v>393</v>
      </c>
      <c r="B11" s="403" t="s">
        <v>394</v>
      </c>
      <c r="C11" s="404">
        <v>0.70833333333333337</v>
      </c>
      <c r="D11" s="405">
        <f>D10</f>
        <v>44496</v>
      </c>
      <c r="E11" s="406">
        <f t="shared" si="0"/>
        <v>44497</v>
      </c>
      <c r="F11" s="407"/>
      <c r="G11" s="407"/>
      <c r="H11" s="407"/>
      <c r="I11" s="407"/>
      <c r="J11" s="407"/>
      <c r="K11" s="407">
        <f>E11+15</f>
        <v>44512</v>
      </c>
      <c r="L11" s="407"/>
      <c r="M11" s="407"/>
      <c r="N11" s="407"/>
      <c r="O11" s="407"/>
      <c r="P11" s="407"/>
      <c r="Q11" s="407"/>
      <c r="R11" s="407">
        <f>E11+15</f>
        <v>44512</v>
      </c>
      <c r="S11" s="414">
        <f>E11+16</f>
        <v>44513</v>
      </c>
      <c r="T11" s="398">
        <f>E11+18</f>
        <v>44515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spans="1:41" s="130" customFormat="1" ht="15.75" customHeight="1" thickBot="1">
      <c r="A12" s="409" t="s">
        <v>287</v>
      </c>
      <c r="B12" s="415" t="s">
        <v>395</v>
      </c>
      <c r="C12" s="411">
        <v>0.95833333333333337</v>
      </c>
      <c r="D12" s="412">
        <f>D9+7</f>
        <v>44502</v>
      </c>
      <c r="E12" s="413">
        <f t="shared" si="0"/>
        <v>44503</v>
      </c>
      <c r="F12" s="385">
        <f>E12+13</f>
        <v>44516</v>
      </c>
      <c r="G12" s="385">
        <f>E12+12</f>
        <v>44515</v>
      </c>
      <c r="H12" s="385">
        <f>E12+10</f>
        <v>44513</v>
      </c>
      <c r="I12" s="386">
        <f>E12+12</f>
        <v>44515</v>
      </c>
      <c r="J12" s="387">
        <f>E12+13</f>
        <v>44516</v>
      </c>
      <c r="K12" s="387"/>
      <c r="L12" s="387">
        <f>E12+15</f>
        <v>44518</v>
      </c>
      <c r="M12" s="386">
        <f>E12+15</f>
        <v>44518</v>
      </c>
      <c r="N12" s="386">
        <f>E12+21</f>
        <v>44524</v>
      </c>
      <c r="O12" s="387"/>
      <c r="P12" s="387">
        <f>E12+15</f>
        <v>44518</v>
      </c>
      <c r="Q12" s="386">
        <f>E12+13</f>
        <v>44516</v>
      </c>
      <c r="R12" s="387"/>
      <c r="S12" s="392"/>
      <c r="T12" s="399" t="s">
        <v>11</v>
      </c>
    </row>
    <row r="13" spans="1:41" s="129" customFormat="1" ht="15.75" customHeight="1">
      <c r="A13" s="394" t="s">
        <v>389</v>
      </c>
      <c r="B13" s="376" t="s">
        <v>396</v>
      </c>
      <c r="C13" s="377">
        <v>0.70833333333333337</v>
      </c>
      <c r="D13" s="378">
        <f>D12+1</f>
        <v>44503</v>
      </c>
      <c r="E13" s="379">
        <f t="shared" si="0"/>
        <v>44504</v>
      </c>
      <c r="F13" s="388">
        <f>E13+11</f>
        <v>44515</v>
      </c>
      <c r="G13" s="388">
        <f>E13+12</f>
        <v>44516</v>
      </c>
      <c r="H13" s="388"/>
      <c r="I13" s="389">
        <f>E13+7</f>
        <v>44511</v>
      </c>
      <c r="J13" s="389">
        <f>E13+8</f>
        <v>44512</v>
      </c>
      <c r="K13" s="390">
        <f>E13+15</f>
        <v>44519</v>
      </c>
      <c r="L13" s="388">
        <f>E13+14</f>
        <v>44518</v>
      </c>
      <c r="M13" s="391">
        <f>E13+14</f>
        <v>44518</v>
      </c>
      <c r="N13" s="391">
        <f>E13+16</f>
        <v>44520</v>
      </c>
      <c r="O13" s="388">
        <f>E13+12</f>
        <v>44516</v>
      </c>
      <c r="P13" s="388"/>
      <c r="Q13" s="388"/>
      <c r="R13" s="388"/>
      <c r="S13" s="393"/>
      <c r="T13" s="398">
        <f>E13+18</f>
        <v>44522</v>
      </c>
    </row>
    <row r="14" spans="1:41" s="130" customFormat="1" ht="15.75" customHeight="1" thickBot="1">
      <c r="A14" s="402" t="s">
        <v>349</v>
      </c>
      <c r="B14" s="416" t="s">
        <v>379</v>
      </c>
      <c r="C14" s="404">
        <v>0.70833333333333337</v>
      </c>
      <c r="D14" s="405">
        <f>D13</f>
        <v>44503</v>
      </c>
      <c r="E14" s="406">
        <f t="shared" si="0"/>
        <v>44504</v>
      </c>
      <c r="F14" s="407"/>
      <c r="G14" s="407"/>
      <c r="H14" s="407"/>
      <c r="I14" s="407"/>
      <c r="J14" s="407"/>
      <c r="K14" s="407">
        <f>E14+15</f>
        <v>44519</v>
      </c>
      <c r="L14" s="407"/>
      <c r="M14" s="407"/>
      <c r="N14" s="407"/>
      <c r="O14" s="407"/>
      <c r="P14" s="407"/>
      <c r="Q14" s="407"/>
      <c r="R14" s="407">
        <f>E14+15</f>
        <v>44519</v>
      </c>
      <c r="S14" s="414">
        <f>E14+16</f>
        <v>44520</v>
      </c>
      <c r="T14" s="400" t="s">
        <v>11</v>
      </c>
    </row>
    <row r="15" spans="1:41" s="129" customFormat="1" ht="15.75" customHeight="1">
      <c r="A15" s="409" t="s">
        <v>397</v>
      </c>
      <c r="B15" s="410" t="s">
        <v>398</v>
      </c>
      <c r="C15" s="411">
        <v>0.95833333333333337</v>
      </c>
      <c r="D15" s="412">
        <f>D12+7</f>
        <v>44509</v>
      </c>
      <c r="E15" s="413">
        <f t="shared" si="0"/>
        <v>44510</v>
      </c>
      <c r="F15" s="385">
        <f>E15+13</f>
        <v>44523</v>
      </c>
      <c r="G15" s="385">
        <f>E15+12</f>
        <v>44522</v>
      </c>
      <c r="H15" s="385">
        <f>E15+10</f>
        <v>44520</v>
      </c>
      <c r="I15" s="386">
        <f>E15+12</f>
        <v>44522</v>
      </c>
      <c r="J15" s="387">
        <f>E15+13</f>
        <v>44523</v>
      </c>
      <c r="K15" s="387"/>
      <c r="L15" s="387">
        <f>E15+15</f>
        <v>44525</v>
      </c>
      <c r="M15" s="386">
        <f>E15+15</f>
        <v>44525</v>
      </c>
      <c r="N15" s="386">
        <f>E15+21</f>
        <v>44531</v>
      </c>
      <c r="O15" s="387"/>
      <c r="P15" s="387">
        <f>E15+15</f>
        <v>44525</v>
      </c>
      <c r="Q15" s="386">
        <f>E15+13</f>
        <v>44523</v>
      </c>
      <c r="R15" s="387"/>
      <c r="S15" s="392"/>
      <c r="T15" s="398">
        <f>E15+18</f>
        <v>44528</v>
      </c>
    </row>
    <row r="16" spans="1:41" s="130" customFormat="1" ht="15.75" customHeight="1" thickBot="1">
      <c r="A16" s="394" t="s">
        <v>314</v>
      </c>
      <c r="B16" s="384" t="s">
        <v>399</v>
      </c>
      <c r="C16" s="377">
        <v>0.70833333333333337</v>
      </c>
      <c r="D16" s="378">
        <f>D15+1</f>
        <v>44510</v>
      </c>
      <c r="E16" s="379">
        <f t="shared" si="0"/>
        <v>44511</v>
      </c>
      <c r="F16" s="388">
        <f>E16+11</f>
        <v>44522</v>
      </c>
      <c r="G16" s="388">
        <f>E16+12</f>
        <v>44523</v>
      </c>
      <c r="H16" s="388"/>
      <c r="I16" s="389">
        <f>E16+7</f>
        <v>44518</v>
      </c>
      <c r="J16" s="389">
        <f>E16+8</f>
        <v>44519</v>
      </c>
      <c r="K16" s="390">
        <f>E16+15</f>
        <v>44526</v>
      </c>
      <c r="L16" s="388">
        <f>E16+14</f>
        <v>44525</v>
      </c>
      <c r="M16" s="391">
        <f>E16+14</f>
        <v>44525</v>
      </c>
      <c r="N16" s="391">
        <f>E16+16</f>
        <v>44527</v>
      </c>
      <c r="O16" s="388">
        <f>E16+12</f>
        <v>44523</v>
      </c>
      <c r="P16" s="388"/>
      <c r="Q16" s="388"/>
      <c r="R16" s="388"/>
      <c r="S16" s="393"/>
      <c r="T16" s="400" t="s">
        <v>11</v>
      </c>
    </row>
    <row r="17" spans="1:20" s="129" customFormat="1" ht="15.75" customHeight="1" thickBot="1">
      <c r="A17" s="402" t="s">
        <v>377</v>
      </c>
      <c r="B17" s="403" t="s">
        <v>377</v>
      </c>
      <c r="C17" s="404">
        <v>0.70833333333333337</v>
      </c>
      <c r="D17" s="405">
        <f>D16</f>
        <v>44510</v>
      </c>
      <c r="E17" s="406">
        <f t="shared" si="0"/>
        <v>44511</v>
      </c>
      <c r="F17" s="407"/>
      <c r="G17" s="407"/>
      <c r="H17" s="407"/>
      <c r="I17" s="407"/>
      <c r="J17" s="407"/>
      <c r="K17" s="407">
        <f>E17+15</f>
        <v>44526</v>
      </c>
      <c r="L17" s="407"/>
      <c r="M17" s="407"/>
      <c r="N17" s="407"/>
      <c r="O17" s="407"/>
      <c r="P17" s="407"/>
      <c r="Q17" s="407"/>
      <c r="R17" s="407">
        <f>E17+15</f>
        <v>44526</v>
      </c>
      <c r="S17" s="414">
        <f>E17+16</f>
        <v>44527</v>
      </c>
      <c r="T17" s="398">
        <f>E17+18</f>
        <v>44529</v>
      </c>
    </row>
    <row r="18" spans="1:20" s="130" customFormat="1" ht="15.75" customHeight="1" thickBot="1">
      <c r="A18" s="409" t="s">
        <v>400</v>
      </c>
      <c r="B18" s="410" t="s">
        <v>401</v>
      </c>
      <c r="C18" s="411">
        <v>0.95833333333333337</v>
      </c>
      <c r="D18" s="412">
        <f>D15+7</f>
        <v>44516</v>
      </c>
      <c r="E18" s="413">
        <f t="shared" si="0"/>
        <v>44517</v>
      </c>
      <c r="F18" s="385">
        <f>E18+13</f>
        <v>44530</v>
      </c>
      <c r="G18" s="385">
        <f>E18+12</f>
        <v>44529</v>
      </c>
      <c r="H18" s="385">
        <f>E18+10</f>
        <v>44527</v>
      </c>
      <c r="I18" s="386">
        <f>E18+12</f>
        <v>44529</v>
      </c>
      <c r="J18" s="387">
        <f>E18+13</f>
        <v>44530</v>
      </c>
      <c r="K18" s="387"/>
      <c r="L18" s="387">
        <f>E18+15</f>
        <v>44532</v>
      </c>
      <c r="M18" s="386">
        <f>E18+15</f>
        <v>44532</v>
      </c>
      <c r="N18" s="386">
        <f>E18+21</f>
        <v>44538</v>
      </c>
      <c r="O18" s="387"/>
      <c r="P18" s="387">
        <f>E18+15</f>
        <v>44532</v>
      </c>
      <c r="Q18" s="386">
        <f>E18+13</f>
        <v>44530</v>
      </c>
      <c r="R18" s="387"/>
      <c r="S18" s="392"/>
      <c r="T18" s="400" t="s">
        <v>11</v>
      </c>
    </row>
    <row r="19" spans="1:20" s="129" customFormat="1" ht="15.75" customHeight="1">
      <c r="A19" s="394" t="s">
        <v>378</v>
      </c>
      <c r="B19" s="376" t="s">
        <v>402</v>
      </c>
      <c r="C19" s="377">
        <v>0.70833333333333337</v>
      </c>
      <c r="D19" s="378">
        <f>D18+1</f>
        <v>44517</v>
      </c>
      <c r="E19" s="379">
        <f t="shared" si="0"/>
        <v>44518</v>
      </c>
      <c r="F19" s="388">
        <f>E19+11</f>
        <v>44529</v>
      </c>
      <c r="G19" s="388">
        <f>E19+12</f>
        <v>44530</v>
      </c>
      <c r="H19" s="388"/>
      <c r="I19" s="389">
        <f>E19+7</f>
        <v>44525</v>
      </c>
      <c r="J19" s="389">
        <f>E19+8</f>
        <v>44526</v>
      </c>
      <c r="K19" s="390">
        <f>E19+15</f>
        <v>44533</v>
      </c>
      <c r="L19" s="388">
        <f>E19+14</f>
        <v>44532</v>
      </c>
      <c r="M19" s="391">
        <f>E19+14</f>
        <v>44532</v>
      </c>
      <c r="N19" s="391">
        <f>E19+16</f>
        <v>44534</v>
      </c>
      <c r="O19" s="388">
        <f>E19+12</f>
        <v>44530</v>
      </c>
      <c r="P19" s="388"/>
      <c r="Q19" s="388"/>
      <c r="R19" s="388"/>
      <c r="S19" s="393"/>
      <c r="T19" s="398">
        <f>E19+18</f>
        <v>44536</v>
      </c>
    </row>
    <row r="20" spans="1:20" s="130" customFormat="1" ht="15.75" customHeight="1" thickBot="1">
      <c r="A20" s="402" t="s">
        <v>393</v>
      </c>
      <c r="B20" s="403" t="s">
        <v>356</v>
      </c>
      <c r="C20" s="404">
        <v>0.70833333333333337</v>
      </c>
      <c r="D20" s="405">
        <f>D19</f>
        <v>44517</v>
      </c>
      <c r="E20" s="406">
        <f t="shared" si="0"/>
        <v>44518</v>
      </c>
      <c r="F20" s="407"/>
      <c r="G20" s="407"/>
      <c r="H20" s="407"/>
      <c r="I20" s="407"/>
      <c r="J20" s="407"/>
      <c r="K20" s="407">
        <f>E20+15</f>
        <v>44533</v>
      </c>
      <c r="L20" s="407"/>
      <c r="M20" s="407"/>
      <c r="N20" s="407"/>
      <c r="O20" s="407"/>
      <c r="P20" s="407"/>
      <c r="Q20" s="407"/>
      <c r="R20" s="407">
        <f>E20+15</f>
        <v>44533</v>
      </c>
      <c r="S20" s="414">
        <f>E20+16</f>
        <v>44534</v>
      </c>
      <c r="T20" s="400" t="s">
        <v>11</v>
      </c>
    </row>
    <row r="21" spans="1:20" s="129" customFormat="1" ht="15.75" customHeight="1">
      <c r="A21" s="409" t="s">
        <v>287</v>
      </c>
      <c r="B21" s="410" t="s">
        <v>403</v>
      </c>
      <c r="C21" s="411">
        <v>0.95833333333333337</v>
      </c>
      <c r="D21" s="412">
        <f>D18+7</f>
        <v>44523</v>
      </c>
      <c r="E21" s="413">
        <f t="shared" si="0"/>
        <v>44524</v>
      </c>
      <c r="F21" s="385">
        <f>E21+13</f>
        <v>44537</v>
      </c>
      <c r="G21" s="385">
        <f>E21+12</f>
        <v>44536</v>
      </c>
      <c r="H21" s="385">
        <f>E21+10</f>
        <v>44534</v>
      </c>
      <c r="I21" s="386">
        <f>E21+12</f>
        <v>44536</v>
      </c>
      <c r="J21" s="387">
        <f>E21+13</f>
        <v>44537</v>
      </c>
      <c r="K21" s="387"/>
      <c r="L21" s="387">
        <f>E21+15</f>
        <v>44539</v>
      </c>
      <c r="M21" s="386">
        <f>E21+15</f>
        <v>44539</v>
      </c>
      <c r="N21" s="386">
        <f>E21+21</f>
        <v>44545</v>
      </c>
      <c r="O21" s="387"/>
      <c r="P21" s="387">
        <f>E21+15</f>
        <v>44539</v>
      </c>
      <c r="Q21" s="386">
        <f>E21+13</f>
        <v>44537</v>
      </c>
      <c r="R21" s="387"/>
      <c r="S21" s="392"/>
      <c r="T21" s="398">
        <f>E21+18</f>
        <v>44542</v>
      </c>
    </row>
    <row r="22" spans="1:20" s="130" customFormat="1" ht="15.75" customHeight="1" thickBot="1">
      <c r="A22" s="394" t="s">
        <v>389</v>
      </c>
      <c r="B22" s="376" t="s">
        <v>350</v>
      </c>
      <c r="C22" s="377">
        <v>0.70833333333333337</v>
      </c>
      <c r="D22" s="378">
        <f>D21+1</f>
        <v>44524</v>
      </c>
      <c r="E22" s="379">
        <f t="shared" si="0"/>
        <v>44525</v>
      </c>
      <c r="F22" s="388">
        <f>E22+11</f>
        <v>44536</v>
      </c>
      <c r="G22" s="388">
        <f>E22+12</f>
        <v>44537</v>
      </c>
      <c r="H22" s="388"/>
      <c r="I22" s="389">
        <f>E22+7</f>
        <v>44532</v>
      </c>
      <c r="J22" s="389">
        <f>E22+8</f>
        <v>44533</v>
      </c>
      <c r="K22" s="390">
        <f>E22+15</f>
        <v>44540</v>
      </c>
      <c r="L22" s="388">
        <f>E22+14</f>
        <v>44539</v>
      </c>
      <c r="M22" s="391">
        <f>E22+14</f>
        <v>44539</v>
      </c>
      <c r="N22" s="391">
        <f>E22+16</f>
        <v>44541</v>
      </c>
      <c r="O22" s="388">
        <f>E22+12</f>
        <v>44537</v>
      </c>
      <c r="P22" s="388"/>
      <c r="Q22" s="388"/>
      <c r="R22" s="388"/>
      <c r="S22" s="393"/>
      <c r="T22" s="400" t="s">
        <v>11</v>
      </c>
    </row>
    <row r="23" spans="1:20" s="129" customFormat="1" ht="15.75" customHeight="1" thickBot="1">
      <c r="A23" s="402" t="s">
        <v>349</v>
      </c>
      <c r="B23" s="403" t="s">
        <v>392</v>
      </c>
      <c r="C23" s="404">
        <v>0.70833333333333337</v>
      </c>
      <c r="D23" s="405">
        <f>D22</f>
        <v>44524</v>
      </c>
      <c r="E23" s="406">
        <f t="shared" si="0"/>
        <v>44525</v>
      </c>
      <c r="F23" s="407"/>
      <c r="G23" s="407"/>
      <c r="H23" s="407"/>
      <c r="I23" s="407"/>
      <c r="J23" s="407"/>
      <c r="K23" s="407">
        <f>E23+15</f>
        <v>44540</v>
      </c>
      <c r="L23" s="407"/>
      <c r="M23" s="407"/>
      <c r="N23" s="407"/>
      <c r="O23" s="407"/>
      <c r="P23" s="407"/>
      <c r="Q23" s="407"/>
      <c r="R23" s="407">
        <f>E23+15</f>
        <v>44540</v>
      </c>
      <c r="S23" s="414">
        <f>E23+16</f>
        <v>44541</v>
      </c>
      <c r="T23" s="398">
        <f>E23+18</f>
        <v>44543</v>
      </c>
    </row>
    <row r="24" spans="1:20" s="130" customFormat="1" ht="15.75" customHeight="1" thickBot="1">
      <c r="A24" s="409" t="s">
        <v>390</v>
      </c>
      <c r="B24" s="410" t="s">
        <v>404</v>
      </c>
      <c r="C24" s="411">
        <v>0.95833333333333337</v>
      </c>
      <c r="D24" s="412">
        <f>D21+7</f>
        <v>44530</v>
      </c>
      <c r="E24" s="413">
        <f t="shared" si="0"/>
        <v>44531</v>
      </c>
      <c r="F24" s="385">
        <f>E24+13</f>
        <v>44544</v>
      </c>
      <c r="G24" s="385">
        <f>E24+12</f>
        <v>44543</v>
      </c>
      <c r="H24" s="385">
        <f>E24+10</f>
        <v>44541</v>
      </c>
      <c r="I24" s="386">
        <f>E24+12</f>
        <v>44543</v>
      </c>
      <c r="J24" s="387">
        <f>E24+13</f>
        <v>44544</v>
      </c>
      <c r="K24" s="387"/>
      <c r="L24" s="387">
        <f>E24+15</f>
        <v>44546</v>
      </c>
      <c r="M24" s="386">
        <f>E24+15</f>
        <v>44546</v>
      </c>
      <c r="N24" s="386">
        <f>E24+21</f>
        <v>44552</v>
      </c>
      <c r="O24" s="387"/>
      <c r="P24" s="387">
        <f>E24+15</f>
        <v>44546</v>
      </c>
      <c r="Q24" s="386">
        <f>E24+13</f>
        <v>44544</v>
      </c>
      <c r="R24" s="387"/>
      <c r="S24" s="392"/>
      <c r="T24" s="400" t="s">
        <v>11</v>
      </c>
    </row>
    <row r="25" spans="1:20" s="130" customFormat="1" ht="15.75" customHeight="1">
      <c r="A25" s="394" t="s">
        <v>314</v>
      </c>
      <c r="B25" s="376" t="s">
        <v>405</v>
      </c>
      <c r="C25" s="377">
        <v>0.70833333333333337</v>
      </c>
      <c r="D25" s="378">
        <f>D24+1</f>
        <v>44531</v>
      </c>
      <c r="E25" s="379">
        <f t="shared" si="0"/>
        <v>44532</v>
      </c>
      <c r="F25" s="388">
        <f>E25+11</f>
        <v>44543</v>
      </c>
      <c r="G25" s="388">
        <f>E25+12</f>
        <v>44544</v>
      </c>
      <c r="H25" s="388"/>
      <c r="I25" s="389">
        <f>E25+7</f>
        <v>44539</v>
      </c>
      <c r="J25" s="389">
        <f>E25+8</f>
        <v>44540</v>
      </c>
      <c r="K25" s="390">
        <f>E25+15</f>
        <v>44547</v>
      </c>
      <c r="L25" s="388">
        <f>E25+14</f>
        <v>44546</v>
      </c>
      <c r="M25" s="391">
        <f>E25+14</f>
        <v>44546</v>
      </c>
      <c r="N25" s="391">
        <f>E25+16</f>
        <v>44548</v>
      </c>
      <c r="O25" s="388">
        <f>E25+12</f>
        <v>44544</v>
      </c>
      <c r="P25" s="388"/>
      <c r="Q25" s="388"/>
      <c r="R25" s="388"/>
      <c r="S25" s="393"/>
      <c r="T25" s="398">
        <f>E25+18</f>
        <v>44550</v>
      </c>
    </row>
    <row r="26" spans="1:20" s="130" customFormat="1" ht="15.75" customHeight="1" thickBot="1">
      <c r="A26" s="402" t="s">
        <v>378</v>
      </c>
      <c r="B26" s="403" t="s">
        <v>402</v>
      </c>
      <c r="C26" s="404">
        <v>0.70833333333333337</v>
      </c>
      <c r="D26" s="405">
        <f>D25</f>
        <v>44531</v>
      </c>
      <c r="E26" s="406">
        <f t="shared" si="0"/>
        <v>44532</v>
      </c>
      <c r="F26" s="407"/>
      <c r="G26" s="407"/>
      <c r="H26" s="407"/>
      <c r="I26" s="407"/>
      <c r="J26" s="407"/>
      <c r="K26" s="407">
        <f>E26+15</f>
        <v>44547</v>
      </c>
      <c r="L26" s="407"/>
      <c r="M26" s="407"/>
      <c r="N26" s="407"/>
      <c r="O26" s="407"/>
      <c r="P26" s="407"/>
      <c r="Q26" s="407"/>
      <c r="R26" s="407">
        <f>E26+15</f>
        <v>44547</v>
      </c>
      <c r="S26" s="414">
        <f>E26+16</f>
        <v>44548</v>
      </c>
      <c r="T26" s="400" t="s">
        <v>11</v>
      </c>
    </row>
    <row r="27" spans="1:20" s="130" customFormat="1" ht="15.75" customHeight="1">
      <c r="A27" s="409" t="s">
        <v>383</v>
      </c>
      <c r="B27" s="410" t="s">
        <v>351</v>
      </c>
      <c r="C27" s="411">
        <v>0.95833333333333337</v>
      </c>
      <c r="D27" s="412">
        <f>D24+7</f>
        <v>44537</v>
      </c>
      <c r="E27" s="413">
        <f t="shared" si="0"/>
        <v>44538</v>
      </c>
      <c r="F27" s="385">
        <f>E27+13</f>
        <v>44551</v>
      </c>
      <c r="G27" s="385">
        <f>E27+12</f>
        <v>44550</v>
      </c>
      <c r="H27" s="385">
        <f>E27+10</f>
        <v>44548</v>
      </c>
      <c r="I27" s="386">
        <f>E27+12</f>
        <v>44550</v>
      </c>
      <c r="J27" s="387">
        <f>E27+13</f>
        <v>44551</v>
      </c>
      <c r="K27" s="387"/>
      <c r="L27" s="387">
        <f>E27+15</f>
        <v>44553</v>
      </c>
      <c r="M27" s="386">
        <f>E27+15</f>
        <v>44553</v>
      </c>
      <c r="N27" s="386">
        <f>E27+21</f>
        <v>44559</v>
      </c>
      <c r="O27" s="387"/>
      <c r="P27" s="387">
        <f>E27+15</f>
        <v>44553</v>
      </c>
      <c r="Q27" s="386">
        <f>E27+13</f>
        <v>44551</v>
      </c>
      <c r="R27" s="387"/>
      <c r="S27" s="392"/>
      <c r="T27" s="398">
        <f>E27+18</f>
        <v>44556</v>
      </c>
    </row>
    <row r="28" spans="1:20" s="130" customFormat="1" ht="15.75" customHeight="1" thickBot="1">
      <c r="A28" s="394" t="s">
        <v>378</v>
      </c>
      <c r="B28" s="376" t="s">
        <v>406</v>
      </c>
      <c r="C28" s="377">
        <v>0.70833333333333337</v>
      </c>
      <c r="D28" s="378">
        <f>D27+1</f>
        <v>44538</v>
      </c>
      <c r="E28" s="379">
        <f t="shared" si="0"/>
        <v>44539</v>
      </c>
      <c r="F28" s="388">
        <f>E28+11</f>
        <v>44550</v>
      </c>
      <c r="G28" s="388">
        <f>E28+12</f>
        <v>44551</v>
      </c>
      <c r="H28" s="388"/>
      <c r="I28" s="389">
        <f>E28+7</f>
        <v>44546</v>
      </c>
      <c r="J28" s="389">
        <f>E28+8</f>
        <v>44547</v>
      </c>
      <c r="K28" s="390">
        <f>E28+15</f>
        <v>44554</v>
      </c>
      <c r="L28" s="388">
        <f>E28+14</f>
        <v>44553</v>
      </c>
      <c r="M28" s="391">
        <f>E28+14</f>
        <v>44553</v>
      </c>
      <c r="N28" s="391">
        <f>E28+16</f>
        <v>44555</v>
      </c>
      <c r="O28" s="388">
        <f>E28+12</f>
        <v>44551</v>
      </c>
      <c r="P28" s="388"/>
      <c r="Q28" s="388"/>
      <c r="R28" s="388"/>
      <c r="S28" s="393"/>
      <c r="T28" s="400" t="s">
        <v>11</v>
      </c>
    </row>
    <row r="29" spans="1:20" s="130" customFormat="1" ht="15.75" customHeight="1" thickBot="1">
      <c r="A29" s="402" t="s">
        <v>393</v>
      </c>
      <c r="B29" s="403" t="s">
        <v>407</v>
      </c>
      <c r="C29" s="404">
        <v>0.70833333333333337</v>
      </c>
      <c r="D29" s="405">
        <f>D28</f>
        <v>44538</v>
      </c>
      <c r="E29" s="406">
        <f t="shared" si="0"/>
        <v>44539</v>
      </c>
      <c r="F29" s="407"/>
      <c r="G29" s="407"/>
      <c r="H29" s="407"/>
      <c r="I29" s="407"/>
      <c r="J29" s="407"/>
      <c r="K29" s="407">
        <f>E29+15</f>
        <v>44554</v>
      </c>
      <c r="L29" s="407"/>
      <c r="M29" s="407"/>
      <c r="N29" s="407"/>
      <c r="O29" s="407"/>
      <c r="P29" s="407"/>
      <c r="Q29" s="407"/>
      <c r="R29" s="407">
        <f>E29+15</f>
        <v>44554</v>
      </c>
      <c r="S29" s="414">
        <f>E29+16</f>
        <v>44555</v>
      </c>
      <c r="T29" s="398">
        <f>E29+18</f>
        <v>44557</v>
      </c>
    </row>
    <row r="30" spans="1:20" s="130" customFormat="1" ht="15.75" customHeight="1" thickBot="1">
      <c r="A30" s="409" t="s">
        <v>287</v>
      </c>
      <c r="B30" s="410" t="s">
        <v>408</v>
      </c>
      <c r="C30" s="411">
        <v>0.95833333333333337</v>
      </c>
      <c r="D30" s="412">
        <f>D27+7</f>
        <v>44544</v>
      </c>
      <c r="E30" s="413">
        <f t="shared" si="0"/>
        <v>44545</v>
      </c>
      <c r="F30" s="385">
        <f>E30+13</f>
        <v>44558</v>
      </c>
      <c r="G30" s="385">
        <f>E30+12</f>
        <v>44557</v>
      </c>
      <c r="H30" s="385">
        <f>E30+10</f>
        <v>44555</v>
      </c>
      <c r="I30" s="386">
        <f>E30+12</f>
        <v>44557</v>
      </c>
      <c r="J30" s="387">
        <f>E30+13</f>
        <v>44558</v>
      </c>
      <c r="K30" s="387"/>
      <c r="L30" s="387">
        <f>E30+15</f>
        <v>44560</v>
      </c>
      <c r="M30" s="386">
        <f>E30+15</f>
        <v>44560</v>
      </c>
      <c r="N30" s="386">
        <f>E30+21</f>
        <v>44566</v>
      </c>
      <c r="O30" s="387"/>
      <c r="P30" s="387">
        <f>E30+15</f>
        <v>44560</v>
      </c>
      <c r="Q30" s="386">
        <f>E30+13</f>
        <v>44558</v>
      </c>
      <c r="R30" s="387"/>
      <c r="S30" s="392"/>
      <c r="T30" s="400" t="s">
        <v>11</v>
      </c>
    </row>
    <row r="31" spans="1:20" s="130" customFormat="1" ht="15.75" customHeight="1">
      <c r="A31" s="394" t="s">
        <v>389</v>
      </c>
      <c r="B31" s="376" t="s">
        <v>391</v>
      </c>
      <c r="C31" s="377">
        <v>0.70833333333333337</v>
      </c>
      <c r="D31" s="378">
        <f>D30+1</f>
        <v>44545</v>
      </c>
      <c r="E31" s="379">
        <f t="shared" si="0"/>
        <v>44546</v>
      </c>
      <c r="F31" s="388">
        <f>E31+11</f>
        <v>44557</v>
      </c>
      <c r="G31" s="388">
        <f>E31+12</f>
        <v>44558</v>
      </c>
      <c r="H31" s="388"/>
      <c r="I31" s="389">
        <f>E31+7</f>
        <v>44553</v>
      </c>
      <c r="J31" s="389">
        <f>E31+8</f>
        <v>44554</v>
      </c>
      <c r="K31" s="390">
        <f>E31+15</f>
        <v>44561</v>
      </c>
      <c r="L31" s="388">
        <f>E31+14</f>
        <v>44560</v>
      </c>
      <c r="M31" s="391">
        <f>E31+14</f>
        <v>44560</v>
      </c>
      <c r="N31" s="391">
        <f>E31+16</f>
        <v>44562</v>
      </c>
      <c r="O31" s="388">
        <f>E31+12</f>
        <v>44558</v>
      </c>
      <c r="P31" s="388"/>
      <c r="Q31" s="388"/>
      <c r="R31" s="388"/>
      <c r="S31" s="393"/>
      <c r="T31" s="398">
        <f>E31+18</f>
        <v>44564</v>
      </c>
    </row>
    <row r="32" spans="1:20" s="130" customFormat="1" ht="15.75" customHeight="1" thickBot="1">
      <c r="A32" s="402" t="s">
        <v>349</v>
      </c>
      <c r="B32" s="403" t="s">
        <v>402</v>
      </c>
      <c r="C32" s="404">
        <v>0.70833333333333337</v>
      </c>
      <c r="D32" s="405">
        <f>D31</f>
        <v>44545</v>
      </c>
      <c r="E32" s="406">
        <f t="shared" si="0"/>
        <v>44546</v>
      </c>
      <c r="F32" s="407"/>
      <c r="G32" s="407"/>
      <c r="H32" s="407"/>
      <c r="I32" s="407"/>
      <c r="J32" s="407"/>
      <c r="K32" s="407">
        <f>E32+15</f>
        <v>44561</v>
      </c>
      <c r="L32" s="407"/>
      <c r="M32" s="407"/>
      <c r="N32" s="407"/>
      <c r="O32" s="407"/>
      <c r="P32" s="407"/>
      <c r="Q32" s="407"/>
      <c r="R32" s="407">
        <f>E32+15</f>
        <v>44561</v>
      </c>
      <c r="S32" s="414">
        <f>E32+16</f>
        <v>44562</v>
      </c>
      <c r="T32" s="400" t="s">
        <v>11</v>
      </c>
    </row>
    <row r="33" spans="1:20" s="130" customFormat="1" ht="15.75" customHeight="1">
      <c r="A33" s="409" t="s">
        <v>390</v>
      </c>
      <c r="B33" s="410" t="s">
        <v>409</v>
      </c>
      <c r="C33" s="411">
        <v>0.95833333333333337</v>
      </c>
      <c r="D33" s="412">
        <f>D30+7</f>
        <v>44551</v>
      </c>
      <c r="E33" s="413">
        <f t="shared" si="0"/>
        <v>44552</v>
      </c>
      <c r="F33" s="385">
        <f>E33+13</f>
        <v>44565</v>
      </c>
      <c r="G33" s="385">
        <f>E33+12</f>
        <v>44564</v>
      </c>
      <c r="H33" s="385">
        <f>E33+10</f>
        <v>44562</v>
      </c>
      <c r="I33" s="386">
        <f>E33+12</f>
        <v>44564</v>
      </c>
      <c r="J33" s="387">
        <f>E33+13</f>
        <v>44565</v>
      </c>
      <c r="K33" s="387"/>
      <c r="L33" s="387">
        <f>E33+15</f>
        <v>44567</v>
      </c>
      <c r="M33" s="386">
        <f>E33+15</f>
        <v>44567</v>
      </c>
      <c r="N33" s="386">
        <f>E33+21</f>
        <v>44573</v>
      </c>
      <c r="O33" s="387"/>
      <c r="P33" s="387">
        <f>E33+15</f>
        <v>44567</v>
      </c>
      <c r="Q33" s="386">
        <f>E33+13</f>
        <v>44565</v>
      </c>
      <c r="R33" s="387"/>
      <c r="S33" s="392"/>
      <c r="T33" s="398">
        <f>E33+18</f>
        <v>44570</v>
      </c>
    </row>
    <row r="34" spans="1:20" s="130" customFormat="1" ht="15.75" customHeight="1" thickBot="1">
      <c r="A34" s="394" t="s">
        <v>314</v>
      </c>
      <c r="B34" s="376" t="s">
        <v>410</v>
      </c>
      <c r="C34" s="377">
        <v>0.70833333333333337</v>
      </c>
      <c r="D34" s="378">
        <f>D33+1</f>
        <v>44552</v>
      </c>
      <c r="E34" s="379">
        <f t="shared" si="0"/>
        <v>44553</v>
      </c>
      <c r="F34" s="388">
        <f>E34+11</f>
        <v>44564</v>
      </c>
      <c r="G34" s="388">
        <f>E34+12</f>
        <v>44565</v>
      </c>
      <c r="H34" s="388"/>
      <c r="I34" s="389">
        <f>E34+7</f>
        <v>44560</v>
      </c>
      <c r="J34" s="389">
        <f>E34+8</f>
        <v>44561</v>
      </c>
      <c r="K34" s="390">
        <f>E34+15</f>
        <v>44568</v>
      </c>
      <c r="L34" s="388">
        <f>E34+14</f>
        <v>44567</v>
      </c>
      <c r="M34" s="391">
        <f>E34+14</f>
        <v>44567</v>
      </c>
      <c r="N34" s="391">
        <f>E34+16</f>
        <v>44569</v>
      </c>
      <c r="O34" s="388">
        <f>E34+12</f>
        <v>44565</v>
      </c>
      <c r="P34" s="388"/>
      <c r="Q34" s="388"/>
      <c r="R34" s="388"/>
      <c r="S34" s="393"/>
      <c r="T34" s="400" t="s">
        <v>11</v>
      </c>
    </row>
    <row r="35" spans="1:20" s="129" customFormat="1" ht="15.75" customHeight="1" thickBot="1">
      <c r="A35" s="402" t="s">
        <v>378</v>
      </c>
      <c r="B35" s="403" t="s">
        <v>406</v>
      </c>
      <c r="C35" s="404">
        <v>0.70833333333333337</v>
      </c>
      <c r="D35" s="405">
        <f>D34</f>
        <v>44552</v>
      </c>
      <c r="E35" s="406">
        <f t="shared" si="0"/>
        <v>44553</v>
      </c>
      <c r="F35" s="407"/>
      <c r="G35" s="407"/>
      <c r="H35" s="407"/>
      <c r="I35" s="407"/>
      <c r="J35" s="407"/>
      <c r="K35" s="407">
        <f>E35+15</f>
        <v>44568</v>
      </c>
      <c r="L35" s="407"/>
      <c r="M35" s="407"/>
      <c r="N35" s="407"/>
      <c r="O35" s="407"/>
      <c r="P35" s="407"/>
      <c r="Q35" s="407"/>
      <c r="R35" s="407">
        <f>E35+15</f>
        <v>44568</v>
      </c>
      <c r="S35" s="414">
        <f>E35+16</f>
        <v>44569</v>
      </c>
      <c r="T35" s="398">
        <f>E35+18</f>
        <v>44571</v>
      </c>
    </row>
    <row r="36" spans="1:20" s="130" customFormat="1" ht="15.75" customHeight="1" thickBot="1">
      <c r="A36" s="409" t="s">
        <v>383</v>
      </c>
      <c r="B36" s="410" t="s">
        <v>358</v>
      </c>
      <c r="C36" s="411">
        <v>0.95833333333333337</v>
      </c>
      <c r="D36" s="412">
        <f>D33+7</f>
        <v>44558</v>
      </c>
      <c r="E36" s="413">
        <f t="shared" si="0"/>
        <v>44559</v>
      </c>
      <c r="F36" s="385">
        <f>E36+13</f>
        <v>44572</v>
      </c>
      <c r="G36" s="385">
        <f>E36+12</f>
        <v>44571</v>
      </c>
      <c r="H36" s="385">
        <f>E36+10</f>
        <v>44569</v>
      </c>
      <c r="I36" s="386">
        <f>E36+12</f>
        <v>44571</v>
      </c>
      <c r="J36" s="387">
        <f>E36+13</f>
        <v>44572</v>
      </c>
      <c r="K36" s="387"/>
      <c r="L36" s="387">
        <f>E36+15</f>
        <v>44574</v>
      </c>
      <c r="M36" s="386">
        <f>E36+15</f>
        <v>44574</v>
      </c>
      <c r="N36" s="386">
        <f>E36+21</f>
        <v>44580</v>
      </c>
      <c r="O36" s="387"/>
      <c r="P36" s="387">
        <f>E36+15</f>
        <v>44574</v>
      </c>
      <c r="Q36" s="386">
        <f>E36+13</f>
        <v>44572</v>
      </c>
      <c r="R36" s="387"/>
      <c r="S36" s="392"/>
      <c r="T36" s="401" t="s">
        <v>11</v>
      </c>
    </row>
    <row r="37" spans="1:20" s="130" customFormat="1" ht="15.75" customHeight="1" thickTop="1" thickBot="1">
      <c r="A37" s="394" t="s">
        <v>378</v>
      </c>
      <c r="B37" s="376" t="s">
        <v>411</v>
      </c>
      <c r="C37" s="377">
        <v>0.70833333333333337</v>
      </c>
      <c r="D37" s="378">
        <f>D36+1</f>
        <v>44559</v>
      </c>
      <c r="E37" s="379">
        <f t="shared" si="0"/>
        <v>44560</v>
      </c>
      <c r="F37" s="388">
        <f>E37+11</f>
        <v>44571</v>
      </c>
      <c r="G37" s="388">
        <f>E37+12</f>
        <v>44572</v>
      </c>
      <c r="H37" s="388"/>
      <c r="I37" s="389">
        <f>E37+7</f>
        <v>44567</v>
      </c>
      <c r="J37" s="389">
        <f>E37+8</f>
        <v>44568</v>
      </c>
      <c r="K37" s="390">
        <f>E37+15</f>
        <v>44575</v>
      </c>
      <c r="L37" s="388">
        <f>E37+14</f>
        <v>44574</v>
      </c>
      <c r="M37" s="391">
        <f>E37+14</f>
        <v>44574</v>
      </c>
      <c r="N37" s="391">
        <f>E37+16</f>
        <v>44576</v>
      </c>
      <c r="O37" s="388">
        <f>E37+12</f>
        <v>44572</v>
      </c>
      <c r="P37" s="388"/>
      <c r="Q37" s="388"/>
      <c r="R37" s="388"/>
      <c r="S37" s="393"/>
      <c r="T37" s="401"/>
    </row>
    <row r="38" spans="1:20" s="130" customFormat="1" ht="15.75" customHeight="1" thickTop="1" thickBot="1">
      <c r="A38" s="402" t="s">
        <v>393</v>
      </c>
      <c r="B38" s="403" t="s">
        <v>412</v>
      </c>
      <c r="C38" s="404">
        <v>0.70833333333333337</v>
      </c>
      <c r="D38" s="405">
        <f>D37</f>
        <v>44559</v>
      </c>
      <c r="E38" s="406">
        <f t="shared" si="0"/>
        <v>44560</v>
      </c>
      <c r="F38" s="407"/>
      <c r="G38" s="407"/>
      <c r="H38" s="407"/>
      <c r="I38" s="407"/>
      <c r="J38" s="407"/>
      <c r="K38" s="407">
        <f>E38+15</f>
        <v>44575</v>
      </c>
      <c r="L38" s="407"/>
      <c r="M38" s="407"/>
      <c r="N38" s="407"/>
      <c r="O38" s="407"/>
      <c r="P38" s="407"/>
      <c r="Q38" s="407"/>
      <c r="R38" s="407">
        <f>E38+15</f>
        <v>44575</v>
      </c>
      <c r="S38" s="414">
        <f>E38+16</f>
        <v>44576</v>
      </c>
      <c r="T38" s="401"/>
    </row>
    <row r="39" spans="1:20" s="130" customFormat="1" ht="15.75" customHeight="1" thickBot="1">
      <c r="A39" s="409" t="s">
        <v>287</v>
      </c>
      <c r="B39" s="410" t="s">
        <v>413</v>
      </c>
      <c r="C39" s="411">
        <v>0.95833333333333337</v>
      </c>
      <c r="D39" s="412">
        <f>D36+7</f>
        <v>44565</v>
      </c>
      <c r="E39" s="413">
        <f t="shared" si="0"/>
        <v>44566</v>
      </c>
      <c r="F39" s="385">
        <f>E39+13</f>
        <v>44579</v>
      </c>
      <c r="G39" s="385">
        <f>E39+12</f>
        <v>44578</v>
      </c>
      <c r="H39" s="385">
        <f>E39+10</f>
        <v>44576</v>
      </c>
      <c r="I39" s="386">
        <f>E39+12</f>
        <v>44578</v>
      </c>
      <c r="J39" s="387">
        <f>E39+13</f>
        <v>44579</v>
      </c>
      <c r="K39" s="387"/>
      <c r="L39" s="387">
        <f>E39+15</f>
        <v>44581</v>
      </c>
      <c r="M39" s="386">
        <f>E39+15</f>
        <v>44581</v>
      </c>
      <c r="N39" s="386">
        <f>E39+21</f>
        <v>44587</v>
      </c>
      <c r="O39" s="387"/>
      <c r="P39" s="387">
        <f>E39+15</f>
        <v>44581</v>
      </c>
      <c r="Q39" s="386">
        <f>E39+13</f>
        <v>44579</v>
      </c>
      <c r="R39" s="387"/>
      <c r="S39" s="392"/>
      <c r="T39" s="401"/>
    </row>
    <row r="40" spans="1:20" s="130" customFormat="1" ht="15.75" customHeight="1" thickTop="1" thickBot="1">
      <c r="A40" s="394" t="s">
        <v>389</v>
      </c>
      <c r="B40" s="376" t="s">
        <v>401</v>
      </c>
      <c r="C40" s="377">
        <v>0.70833333333333337</v>
      </c>
      <c r="D40" s="378">
        <f>D39+1</f>
        <v>44566</v>
      </c>
      <c r="E40" s="379">
        <f t="shared" si="0"/>
        <v>44567</v>
      </c>
      <c r="F40" s="388">
        <f>E40+11</f>
        <v>44578</v>
      </c>
      <c r="G40" s="388">
        <f>E40+12</f>
        <v>44579</v>
      </c>
      <c r="H40" s="388"/>
      <c r="I40" s="389">
        <f>E40+7</f>
        <v>44574</v>
      </c>
      <c r="J40" s="389">
        <f>E40+8</f>
        <v>44575</v>
      </c>
      <c r="K40" s="390">
        <f>E40+15</f>
        <v>44582</v>
      </c>
      <c r="L40" s="388">
        <f>E40+14</f>
        <v>44581</v>
      </c>
      <c r="M40" s="391">
        <f>E40+14</f>
        <v>44581</v>
      </c>
      <c r="N40" s="391">
        <f>E40+16</f>
        <v>44583</v>
      </c>
      <c r="O40" s="388">
        <f>E40+12</f>
        <v>44579</v>
      </c>
      <c r="P40" s="388"/>
      <c r="Q40" s="388"/>
      <c r="R40" s="388"/>
      <c r="S40" s="393"/>
      <c r="T40" s="401"/>
    </row>
    <row r="41" spans="1:20" s="130" customFormat="1" ht="15.75" customHeight="1" thickTop="1" thickBot="1">
      <c r="A41" s="402" t="s">
        <v>349</v>
      </c>
      <c r="B41" s="403" t="s">
        <v>406</v>
      </c>
      <c r="C41" s="404">
        <v>0.70833333333333337</v>
      </c>
      <c r="D41" s="405">
        <f>D40</f>
        <v>44566</v>
      </c>
      <c r="E41" s="406">
        <f t="shared" si="0"/>
        <v>44567</v>
      </c>
      <c r="F41" s="407"/>
      <c r="G41" s="407"/>
      <c r="H41" s="407"/>
      <c r="I41" s="407"/>
      <c r="J41" s="407"/>
      <c r="K41" s="407">
        <f>E41+15</f>
        <v>44582</v>
      </c>
      <c r="L41" s="407"/>
      <c r="M41" s="407"/>
      <c r="N41" s="407"/>
      <c r="O41" s="407"/>
      <c r="P41" s="407"/>
      <c r="Q41" s="407"/>
      <c r="R41" s="407">
        <f>E41+15</f>
        <v>44582</v>
      </c>
      <c r="S41" s="414">
        <f>E41+16</f>
        <v>44583</v>
      </c>
      <c r="T41" s="401"/>
    </row>
    <row r="42" spans="1:20" s="495" customFormat="1" ht="15.75" customHeight="1" thickBot="1">
      <c r="A42" s="485"/>
      <c r="B42" s="486"/>
      <c r="C42" s="487">
        <v>0.95833333333333337</v>
      </c>
      <c r="D42" s="488">
        <f>D39+7</f>
        <v>44572</v>
      </c>
      <c r="E42" s="489">
        <f t="shared" si="0"/>
        <v>44573</v>
      </c>
      <c r="F42" s="490">
        <f>E42+13</f>
        <v>44586</v>
      </c>
      <c r="G42" s="490">
        <f>E42+12</f>
        <v>44585</v>
      </c>
      <c r="H42" s="490">
        <f>E42+10</f>
        <v>44583</v>
      </c>
      <c r="I42" s="491">
        <f>E42+12</f>
        <v>44585</v>
      </c>
      <c r="J42" s="492">
        <f>E42+13</f>
        <v>44586</v>
      </c>
      <c r="K42" s="492"/>
      <c r="L42" s="492">
        <f>E42+15</f>
        <v>44588</v>
      </c>
      <c r="M42" s="491">
        <f>E42+15</f>
        <v>44588</v>
      </c>
      <c r="N42" s="491">
        <f>E42+21</f>
        <v>44594</v>
      </c>
      <c r="O42" s="492"/>
      <c r="P42" s="492">
        <f>E42+15</f>
        <v>44588</v>
      </c>
      <c r="Q42" s="491">
        <f>E42+13</f>
        <v>44586</v>
      </c>
      <c r="R42" s="492"/>
      <c r="S42" s="493"/>
      <c r="T42" s="494"/>
    </row>
    <row r="43" spans="1:20" s="495" customFormat="1" ht="15.75" customHeight="1" thickTop="1" thickBot="1">
      <c r="A43" s="496"/>
      <c r="B43" s="497"/>
      <c r="C43" s="498">
        <v>0.70833333333333337</v>
      </c>
      <c r="D43" s="499">
        <f>D42+1</f>
        <v>44573</v>
      </c>
      <c r="E43" s="500">
        <f t="shared" si="0"/>
        <v>44574</v>
      </c>
      <c r="F43" s="501">
        <f>E43+11</f>
        <v>44585</v>
      </c>
      <c r="G43" s="501">
        <f>E43+12</f>
        <v>44586</v>
      </c>
      <c r="H43" s="501"/>
      <c r="I43" s="502">
        <f>E43+7</f>
        <v>44581</v>
      </c>
      <c r="J43" s="502">
        <f>E43+8</f>
        <v>44582</v>
      </c>
      <c r="K43" s="503">
        <f>E43+15</f>
        <v>44589</v>
      </c>
      <c r="L43" s="501">
        <f>E43+14</f>
        <v>44588</v>
      </c>
      <c r="M43" s="504">
        <f>E43+14</f>
        <v>44588</v>
      </c>
      <c r="N43" s="504">
        <f>E43+16</f>
        <v>44590</v>
      </c>
      <c r="O43" s="501">
        <f>E43+12</f>
        <v>44586</v>
      </c>
      <c r="P43" s="501"/>
      <c r="Q43" s="501"/>
      <c r="R43" s="501"/>
      <c r="S43" s="505"/>
      <c r="T43" s="494"/>
    </row>
    <row r="44" spans="1:20" s="495" customFormat="1" ht="15.75" customHeight="1" thickTop="1" thickBot="1">
      <c r="A44" s="506"/>
      <c r="B44" s="507"/>
      <c r="C44" s="508">
        <v>0.70833333333333337</v>
      </c>
      <c r="D44" s="509">
        <f>D43</f>
        <v>44573</v>
      </c>
      <c r="E44" s="510">
        <f t="shared" si="0"/>
        <v>44574</v>
      </c>
      <c r="F44" s="511"/>
      <c r="G44" s="511"/>
      <c r="H44" s="511"/>
      <c r="I44" s="511"/>
      <c r="J44" s="511"/>
      <c r="K44" s="511">
        <f>E44+15</f>
        <v>44589</v>
      </c>
      <c r="L44" s="511"/>
      <c r="M44" s="511"/>
      <c r="N44" s="511"/>
      <c r="O44" s="511"/>
      <c r="P44" s="511"/>
      <c r="Q44" s="511"/>
      <c r="R44" s="511">
        <f>E44+15</f>
        <v>44589</v>
      </c>
      <c r="S44" s="512">
        <f>E44+16</f>
        <v>44590</v>
      </c>
      <c r="T44" s="494"/>
    </row>
    <row r="45" spans="1:20" s="495" customFormat="1" ht="15.75" customHeight="1" thickBot="1">
      <c r="A45" s="485" t="s">
        <v>185</v>
      </c>
      <c r="B45" s="486" t="s">
        <v>347</v>
      </c>
      <c r="C45" s="487">
        <v>0.95833333333333337</v>
      </c>
      <c r="D45" s="488">
        <f>D42+7</f>
        <v>44579</v>
      </c>
      <c r="E45" s="489">
        <f t="shared" si="0"/>
        <v>44580</v>
      </c>
      <c r="F45" s="490">
        <f>E45+13</f>
        <v>44593</v>
      </c>
      <c r="G45" s="490">
        <f>E45+12</f>
        <v>44592</v>
      </c>
      <c r="H45" s="490">
        <f>E45+10</f>
        <v>44590</v>
      </c>
      <c r="I45" s="491">
        <f>E45+12</f>
        <v>44592</v>
      </c>
      <c r="J45" s="492">
        <f>E45+13</f>
        <v>44593</v>
      </c>
      <c r="K45" s="492"/>
      <c r="L45" s="492">
        <f>E45+15</f>
        <v>44595</v>
      </c>
      <c r="M45" s="491">
        <f>E45+15</f>
        <v>44595</v>
      </c>
      <c r="N45" s="491">
        <f>E45+21</f>
        <v>44601</v>
      </c>
      <c r="O45" s="492"/>
      <c r="P45" s="492">
        <f>E45+15</f>
        <v>44595</v>
      </c>
      <c r="Q45" s="491">
        <f>E45+13</f>
        <v>44593</v>
      </c>
      <c r="R45" s="492" t="s">
        <v>11</v>
      </c>
      <c r="S45" s="493"/>
      <c r="T45" s="494"/>
    </row>
    <row r="46" spans="1:20" s="495" customFormat="1" ht="15.75" customHeight="1" thickTop="1" thickBot="1">
      <c r="A46" s="496" t="s">
        <v>141</v>
      </c>
      <c r="B46" s="497" t="s">
        <v>346</v>
      </c>
      <c r="C46" s="498">
        <v>0.70833333333333337</v>
      </c>
      <c r="D46" s="499">
        <f>D45+1</f>
        <v>44580</v>
      </c>
      <c r="E46" s="500">
        <f t="shared" si="0"/>
        <v>44581</v>
      </c>
      <c r="F46" s="501">
        <f>E46+7</f>
        <v>44588</v>
      </c>
      <c r="G46" s="501">
        <f>E46+12</f>
        <v>44593</v>
      </c>
      <c r="H46" s="501"/>
      <c r="I46" s="502">
        <f>E46+7</f>
        <v>44588</v>
      </c>
      <c r="J46" s="502">
        <f>E46+8</f>
        <v>44589</v>
      </c>
      <c r="K46" s="503">
        <f>E46+15</f>
        <v>44596</v>
      </c>
      <c r="L46" s="501">
        <f>E46+14</f>
        <v>44595</v>
      </c>
      <c r="M46" s="504">
        <f>E46+14</f>
        <v>44595</v>
      </c>
      <c r="N46" s="504">
        <f>E46+16</f>
        <v>44597</v>
      </c>
      <c r="O46" s="501">
        <f>E46+12</f>
        <v>44593</v>
      </c>
      <c r="P46" s="501">
        <f>E46+14</f>
        <v>44595</v>
      </c>
      <c r="Q46" s="501"/>
      <c r="R46" s="501">
        <f>E46+8</f>
        <v>44589</v>
      </c>
      <c r="S46" s="505">
        <f>E46+8</f>
        <v>44589</v>
      </c>
      <c r="T46" s="494"/>
    </row>
    <row r="47" spans="1:20" s="495" customFormat="1" ht="15.75" customHeight="1" thickTop="1" thickBot="1">
      <c r="A47" s="506" t="s">
        <v>348</v>
      </c>
      <c r="B47" s="507" t="s">
        <v>352</v>
      </c>
      <c r="C47" s="508">
        <v>0.70833333333333337</v>
      </c>
      <c r="D47" s="509">
        <f>D46</f>
        <v>44580</v>
      </c>
      <c r="E47" s="510">
        <f t="shared" si="0"/>
        <v>44581</v>
      </c>
      <c r="F47" s="511"/>
      <c r="G47" s="511"/>
      <c r="H47" s="511"/>
      <c r="I47" s="511"/>
      <c r="J47" s="511"/>
      <c r="K47" s="511">
        <f>E47+15</f>
        <v>44596</v>
      </c>
      <c r="L47" s="511"/>
      <c r="M47" s="511"/>
      <c r="N47" s="511"/>
      <c r="O47" s="511"/>
      <c r="P47" s="511"/>
      <c r="Q47" s="511"/>
      <c r="R47" s="511">
        <f>E47+15</f>
        <v>44596</v>
      </c>
      <c r="S47" s="512">
        <f>E47+16</f>
        <v>44597</v>
      </c>
      <c r="T47" s="494"/>
    </row>
    <row r="48" spans="1:20" s="495" customFormat="1" ht="15.75" customHeight="1" thickBot="1">
      <c r="A48" s="485" t="s">
        <v>353</v>
      </c>
      <c r="B48" s="486" t="s">
        <v>354</v>
      </c>
      <c r="C48" s="487">
        <v>0.95833333333333337</v>
      </c>
      <c r="D48" s="488">
        <f>D45+7</f>
        <v>44586</v>
      </c>
      <c r="E48" s="489">
        <f t="shared" si="0"/>
        <v>44587</v>
      </c>
      <c r="F48" s="490">
        <f>E48+13</f>
        <v>44600</v>
      </c>
      <c r="G48" s="490">
        <f>E48+12</f>
        <v>44599</v>
      </c>
      <c r="H48" s="490">
        <f>E48+10</f>
        <v>44597</v>
      </c>
      <c r="I48" s="491">
        <f>E48+12</f>
        <v>44599</v>
      </c>
      <c r="J48" s="492">
        <f>E48+13</f>
        <v>44600</v>
      </c>
      <c r="K48" s="492"/>
      <c r="L48" s="492">
        <f>E48+15</f>
        <v>44602</v>
      </c>
      <c r="M48" s="491">
        <f>E48+15</f>
        <v>44602</v>
      </c>
      <c r="N48" s="491">
        <f>E48+21</f>
        <v>44608</v>
      </c>
      <c r="O48" s="492"/>
      <c r="P48" s="492">
        <f>E48+15</f>
        <v>44602</v>
      </c>
      <c r="Q48" s="491">
        <f>E48+13</f>
        <v>44600</v>
      </c>
      <c r="R48" s="492" t="s">
        <v>11</v>
      </c>
      <c r="S48" s="493"/>
      <c r="T48" s="494"/>
    </row>
    <row r="49" spans="1:20" s="495" customFormat="1" ht="15.75" customHeight="1" thickTop="1" thickBot="1">
      <c r="A49" s="496" t="s">
        <v>314</v>
      </c>
      <c r="B49" s="497" t="s">
        <v>355</v>
      </c>
      <c r="C49" s="498">
        <v>0.70833333333333337</v>
      </c>
      <c r="D49" s="499">
        <f>D48+1</f>
        <v>44587</v>
      </c>
      <c r="E49" s="500">
        <f t="shared" si="0"/>
        <v>44588</v>
      </c>
      <c r="F49" s="501">
        <f>E49+7</f>
        <v>44595</v>
      </c>
      <c r="G49" s="501">
        <f>E49+12</f>
        <v>44600</v>
      </c>
      <c r="H49" s="501"/>
      <c r="I49" s="502">
        <f>E49+7</f>
        <v>44595</v>
      </c>
      <c r="J49" s="502">
        <f>E49+8</f>
        <v>44596</v>
      </c>
      <c r="K49" s="503">
        <f>E49+15</f>
        <v>44603</v>
      </c>
      <c r="L49" s="501">
        <f>E49+14</f>
        <v>44602</v>
      </c>
      <c r="M49" s="504">
        <f>E49+14</f>
        <v>44602</v>
      </c>
      <c r="N49" s="504">
        <f>E49+16</f>
        <v>44604</v>
      </c>
      <c r="O49" s="501">
        <f>E49+12</f>
        <v>44600</v>
      </c>
      <c r="P49" s="501">
        <f>E49+14</f>
        <v>44602</v>
      </c>
      <c r="Q49" s="501"/>
      <c r="R49" s="501">
        <f>E49+8</f>
        <v>44596</v>
      </c>
      <c r="S49" s="505">
        <f>E49+8</f>
        <v>44596</v>
      </c>
      <c r="T49" s="494"/>
    </row>
    <row r="50" spans="1:20" s="495" customFormat="1" ht="15.75" customHeight="1" thickTop="1" thickBot="1">
      <c r="A50" s="506" t="s">
        <v>320</v>
      </c>
      <c r="B50" s="507" t="s">
        <v>356</v>
      </c>
      <c r="C50" s="508">
        <v>0.70833333333333337</v>
      </c>
      <c r="D50" s="509">
        <f>D49</f>
        <v>44587</v>
      </c>
      <c r="E50" s="510">
        <f t="shared" si="0"/>
        <v>44588</v>
      </c>
      <c r="F50" s="511"/>
      <c r="G50" s="511"/>
      <c r="H50" s="511"/>
      <c r="I50" s="511"/>
      <c r="J50" s="511"/>
      <c r="K50" s="511">
        <f>E50+15</f>
        <v>44603</v>
      </c>
      <c r="L50" s="511"/>
      <c r="M50" s="511"/>
      <c r="N50" s="511"/>
      <c r="O50" s="511"/>
      <c r="P50" s="511"/>
      <c r="Q50" s="511"/>
      <c r="R50" s="511">
        <f>E50+15</f>
        <v>44603</v>
      </c>
      <c r="S50" s="512">
        <f>E50+16</f>
        <v>44604</v>
      </c>
      <c r="T50" s="494"/>
    </row>
    <row r="51" spans="1:20" s="495" customFormat="1" ht="15.75" customHeight="1" thickBot="1">
      <c r="A51" s="513" t="s">
        <v>287</v>
      </c>
      <c r="B51" s="514" t="s">
        <v>357</v>
      </c>
      <c r="C51" s="515">
        <v>0.95833333333333337</v>
      </c>
      <c r="D51" s="516">
        <f>D48+7</f>
        <v>44593</v>
      </c>
      <c r="E51" s="517">
        <f t="shared" si="0"/>
        <v>44594</v>
      </c>
      <c r="F51" s="490">
        <f>E51+13</f>
        <v>44607</v>
      </c>
      <c r="G51" s="490">
        <f>E51+12</f>
        <v>44606</v>
      </c>
      <c r="H51" s="490">
        <f>E51+10</f>
        <v>44604</v>
      </c>
      <c r="I51" s="491">
        <f>E51+12</f>
        <v>44606</v>
      </c>
      <c r="J51" s="492">
        <f>E51+13</f>
        <v>44607</v>
      </c>
      <c r="K51" s="492"/>
      <c r="L51" s="492">
        <f>E51+15</f>
        <v>44609</v>
      </c>
      <c r="M51" s="491">
        <f>E51+15</f>
        <v>44609</v>
      </c>
      <c r="N51" s="491">
        <f>E51+21</f>
        <v>44615</v>
      </c>
      <c r="O51" s="492"/>
      <c r="P51" s="492">
        <f>E51+15</f>
        <v>44609</v>
      </c>
      <c r="Q51" s="491">
        <f>E51+13</f>
        <v>44607</v>
      </c>
      <c r="R51" s="492" t="s">
        <v>11</v>
      </c>
      <c r="S51" s="493"/>
      <c r="T51" s="494"/>
    </row>
    <row r="52" spans="1:20" s="495" customFormat="1" ht="15.75" customHeight="1" thickTop="1" thickBot="1">
      <c r="A52" s="496" t="s">
        <v>259</v>
      </c>
      <c r="B52" s="497" t="s">
        <v>323</v>
      </c>
      <c r="C52" s="498">
        <v>0.70833333333333337</v>
      </c>
      <c r="D52" s="499">
        <f>D51+1</f>
        <v>44594</v>
      </c>
      <c r="E52" s="500">
        <f t="shared" si="0"/>
        <v>44595</v>
      </c>
      <c r="F52" s="501">
        <f>E52+7</f>
        <v>44602</v>
      </c>
      <c r="G52" s="501">
        <f>E52+12</f>
        <v>44607</v>
      </c>
      <c r="H52" s="501"/>
      <c r="I52" s="502">
        <f>E52+7</f>
        <v>44602</v>
      </c>
      <c r="J52" s="502">
        <f>E52+8</f>
        <v>44603</v>
      </c>
      <c r="K52" s="503">
        <f>E52+15</f>
        <v>44610</v>
      </c>
      <c r="L52" s="501">
        <f>E52+14</f>
        <v>44609</v>
      </c>
      <c r="M52" s="504">
        <f>E52+14</f>
        <v>44609</v>
      </c>
      <c r="N52" s="504">
        <f>E52+16</f>
        <v>44611</v>
      </c>
      <c r="O52" s="501">
        <f>E52+12</f>
        <v>44607</v>
      </c>
      <c r="P52" s="501">
        <f>E52+14</f>
        <v>44609</v>
      </c>
      <c r="Q52" s="501"/>
      <c r="R52" s="501">
        <f>E52+8</f>
        <v>44603</v>
      </c>
      <c r="S52" s="505">
        <f>E52+8</f>
        <v>44603</v>
      </c>
      <c r="T52" s="494"/>
    </row>
    <row r="53" spans="1:20" s="495" customFormat="1" ht="15.75" customHeight="1" thickTop="1" thickBot="1">
      <c r="A53" s="506" t="s">
        <v>349</v>
      </c>
      <c r="B53" s="507" t="s">
        <v>358</v>
      </c>
      <c r="C53" s="508">
        <v>0.70833333333333337</v>
      </c>
      <c r="D53" s="509">
        <f>D52</f>
        <v>44594</v>
      </c>
      <c r="E53" s="510">
        <f t="shared" si="0"/>
        <v>44595</v>
      </c>
      <c r="F53" s="511"/>
      <c r="G53" s="511"/>
      <c r="H53" s="511"/>
      <c r="I53" s="511"/>
      <c r="J53" s="511"/>
      <c r="K53" s="511">
        <f>E53+15</f>
        <v>44610</v>
      </c>
      <c r="L53" s="511"/>
      <c r="M53" s="511"/>
      <c r="N53" s="511"/>
      <c r="O53" s="511"/>
      <c r="P53" s="511"/>
      <c r="Q53" s="511"/>
      <c r="R53" s="511">
        <f>E53+15</f>
        <v>44610</v>
      </c>
      <c r="S53" s="512">
        <f>E53+16</f>
        <v>44611</v>
      </c>
      <c r="T53" s="518"/>
    </row>
    <row r="55" spans="1:20" ht="15.75" customHeight="1">
      <c r="A55" s="168" t="s">
        <v>227</v>
      </c>
    </row>
    <row r="56" spans="1:20" ht="15.75" customHeight="1">
      <c r="A56" s="168" t="s">
        <v>228</v>
      </c>
    </row>
  </sheetData>
  <mergeCells count="8">
    <mergeCell ref="A1:T1"/>
    <mergeCell ref="A2:T2"/>
    <mergeCell ref="A3:T3"/>
    <mergeCell ref="A4:T4"/>
    <mergeCell ref="A7:B8"/>
    <mergeCell ref="C8:D8"/>
    <mergeCell ref="C7:E7"/>
    <mergeCell ref="F7:T7"/>
  </mergeCells>
  <hyperlinks>
    <hyperlink ref="A5" location="INDEX!A1" display="BACK TO INDEX"/>
  </hyperlinks>
  <pageMargins left="0.6" right="0" top="0" bottom="0" header="0.5" footer="0.5"/>
  <pageSetup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32"/>
  <sheetViews>
    <sheetView zoomScaleNormal="100" zoomScaleSheetLayoutView="100" workbookViewId="0">
      <selection activeCell="A22" sqref="A22"/>
    </sheetView>
  </sheetViews>
  <sheetFormatPr defaultRowHeight="12.75"/>
  <cols>
    <col min="1" max="1" width="27.7109375" style="1159" customWidth="1"/>
    <col min="2" max="2" width="9.85546875" style="57" customWidth="1"/>
    <col min="3" max="3" width="13.7109375" style="57" customWidth="1"/>
    <col min="4" max="4" width="16" style="57" customWidth="1"/>
    <col min="5" max="5" width="19.5703125" style="57" customWidth="1"/>
    <col min="6" max="6" width="13.28515625" style="57" customWidth="1"/>
    <col min="7" max="7" width="12.7109375" style="57" customWidth="1"/>
    <col min="8" max="8" width="13.28515625" style="57" customWidth="1"/>
    <col min="9" max="9" width="13" style="57" customWidth="1"/>
    <col min="10" max="10" width="12.140625" style="57" customWidth="1"/>
    <col min="11" max="11" width="12.42578125" style="57" customWidth="1"/>
    <col min="12" max="16384" width="9.140625" style="57"/>
  </cols>
  <sheetData>
    <row r="1" spans="1:13" s="6" customFormat="1" ht="26.25">
      <c r="A1" s="1279" t="s">
        <v>170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</row>
    <row r="2" spans="1:13" s="7" customFormat="1" ht="18.75">
      <c r="A2" s="1280" t="s">
        <v>174</v>
      </c>
      <c r="B2" s="1280"/>
      <c r="C2" s="1280"/>
      <c r="D2" s="1280"/>
      <c r="E2" s="1280"/>
      <c r="F2" s="1280"/>
      <c r="G2" s="1280"/>
      <c r="H2" s="1280"/>
      <c r="I2" s="1280"/>
      <c r="J2" s="1280"/>
      <c r="K2" s="1280"/>
    </row>
    <row r="3" spans="1:13" s="7" customFormat="1" ht="19.5" thickBot="1">
      <c r="A3" s="1281" t="s">
        <v>175</v>
      </c>
      <c r="B3" s="1281"/>
      <c r="C3" s="1281"/>
      <c r="D3" s="1281"/>
      <c r="E3" s="1281"/>
      <c r="F3" s="1281"/>
      <c r="G3" s="1281"/>
      <c r="H3" s="1281"/>
      <c r="I3" s="1281"/>
      <c r="J3" s="1281"/>
      <c r="K3" s="1281"/>
    </row>
    <row r="4" spans="1:13" s="36" customFormat="1" ht="21.75" customHeight="1" thickTop="1">
      <c r="A4" s="1278" t="s">
        <v>207</v>
      </c>
      <c r="B4" s="1278"/>
      <c r="C4" s="1278"/>
      <c r="D4" s="1278"/>
      <c r="E4" s="1278"/>
      <c r="F4" s="1278"/>
      <c r="G4" s="1278"/>
      <c r="H4" s="1278"/>
      <c r="I4" s="1278"/>
      <c r="J4" s="1278"/>
      <c r="K4" s="1278"/>
    </row>
    <row r="5" spans="1:13" s="37" customFormat="1" ht="15.75" customHeight="1">
      <c r="A5" s="795" t="s">
        <v>91</v>
      </c>
      <c r="D5" s="40"/>
      <c r="E5" s="36"/>
      <c r="F5" s="36"/>
      <c r="G5" s="36"/>
      <c r="H5" s="39"/>
      <c r="I5" s="212"/>
      <c r="J5" s="212"/>
    </row>
    <row r="6" spans="1:13" s="58" customFormat="1" ht="19.5" customHeight="1" thickBot="1">
      <c r="A6" s="329" t="s">
        <v>269</v>
      </c>
      <c r="B6" s="330"/>
      <c r="C6" s="331"/>
      <c r="D6" s="332"/>
      <c r="H6" s="36"/>
      <c r="I6" s="36"/>
      <c r="J6" s="242" t="s">
        <v>47</v>
      </c>
      <c r="K6" s="243">
        <f ca="1">TODAY()</f>
        <v>45163</v>
      </c>
    </row>
    <row r="7" spans="1:13" s="58" customFormat="1" ht="27" customHeight="1">
      <c r="A7" s="1468" t="s">
        <v>201</v>
      </c>
      <c r="B7" s="1470" t="s">
        <v>82</v>
      </c>
      <c r="C7" s="222" t="s">
        <v>251</v>
      </c>
      <c r="D7" s="1465" t="s">
        <v>25</v>
      </c>
      <c r="E7" s="1466"/>
      <c r="F7" s="1466"/>
      <c r="G7" s="1466"/>
      <c r="H7" s="1466"/>
      <c r="I7" s="1466"/>
      <c r="J7" s="1466"/>
      <c r="K7" s="1467"/>
    </row>
    <row r="8" spans="1:13" s="58" customFormat="1" ht="18.75" customHeight="1" thickBot="1">
      <c r="A8" s="1469"/>
      <c r="B8" s="1471"/>
      <c r="C8" s="944" t="s">
        <v>202</v>
      </c>
      <c r="D8" s="945" t="s">
        <v>203</v>
      </c>
      <c r="E8" s="946" t="s">
        <v>270</v>
      </c>
      <c r="F8" s="945" t="s">
        <v>26</v>
      </c>
      <c r="G8" s="945" t="s">
        <v>7</v>
      </c>
      <c r="H8" s="945" t="s">
        <v>23</v>
      </c>
      <c r="I8" s="945" t="s">
        <v>22</v>
      </c>
      <c r="J8" s="947" t="s">
        <v>5</v>
      </c>
      <c r="K8" s="947" t="s">
        <v>24</v>
      </c>
    </row>
    <row r="9" spans="1:13" s="58" customFormat="1" ht="18.75" customHeight="1">
      <c r="A9" s="942" t="s">
        <v>607</v>
      </c>
      <c r="B9" s="943" t="s">
        <v>536</v>
      </c>
      <c r="C9" s="686">
        <v>45168</v>
      </c>
      <c r="D9" s="686">
        <f t="shared" ref="D9:D16" si="0">C9+2</f>
        <v>45170</v>
      </c>
      <c r="E9" s="686">
        <f>D9+2</f>
        <v>45172</v>
      </c>
      <c r="F9" s="686">
        <f>C9+6</f>
        <v>45174</v>
      </c>
      <c r="G9" s="686">
        <f t="shared" ref="G9:G16" si="1">C9+7</f>
        <v>45175</v>
      </c>
      <c r="H9" s="686">
        <f t="shared" ref="H9:H16" si="2">C9+8</f>
        <v>45176</v>
      </c>
      <c r="I9" s="686">
        <f t="shared" ref="I9:I16" si="3">C9+9</f>
        <v>45177</v>
      </c>
      <c r="J9" s="686">
        <f t="shared" ref="J9:J16" si="4">C9+10</f>
        <v>45178</v>
      </c>
      <c r="K9" s="687">
        <f>C9+11</f>
        <v>45179</v>
      </c>
    </row>
    <row r="10" spans="1:13" s="58" customFormat="1" ht="18.75" customHeight="1">
      <c r="A10" s="796" t="s">
        <v>608</v>
      </c>
      <c r="B10" s="943" t="s">
        <v>665</v>
      </c>
      <c r="C10" s="834">
        <f>C9+7</f>
        <v>45175</v>
      </c>
      <c r="D10" s="834">
        <f t="shared" si="0"/>
        <v>45177</v>
      </c>
      <c r="E10" s="834">
        <f t="shared" ref="E10:E16" si="5">D10+2</f>
        <v>45179</v>
      </c>
      <c r="F10" s="834">
        <f t="shared" ref="F10:F16" si="6">C10+6</f>
        <v>45181</v>
      </c>
      <c r="G10" s="834">
        <f t="shared" si="1"/>
        <v>45182</v>
      </c>
      <c r="H10" s="834">
        <f t="shared" si="2"/>
        <v>45183</v>
      </c>
      <c r="I10" s="834">
        <f t="shared" si="3"/>
        <v>45184</v>
      </c>
      <c r="J10" s="834">
        <f t="shared" si="4"/>
        <v>45185</v>
      </c>
      <c r="K10" s="687">
        <f t="shared" ref="K10:K16" si="7">C10+11</f>
        <v>45186</v>
      </c>
    </row>
    <row r="11" spans="1:13" s="58" customFormat="1" ht="18.75" customHeight="1">
      <c r="A11" s="796" t="s">
        <v>609</v>
      </c>
      <c r="B11" s="943" t="s">
        <v>666</v>
      </c>
      <c r="C11" s="834">
        <f t="shared" ref="C11:C16" si="8">C10+7</f>
        <v>45182</v>
      </c>
      <c r="D11" s="834">
        <f t="shared" si="0"/>
        <v>45184</v>
      </c>
      <c r="E11" s="834">
        <f t="shared" si="5"/>
        <v>45186</v>
      </c>
      <c r="F11" s="834">
        <f t="shared" si="6"/>
        <v>45188</v>
      </c>
      <c r="G11" s="834">
        <f t="shared" si="1"/>
        <v>45189</v>
      </c>
      <c r="H11" s="834">
        <f t="shared" si="2"/>
        <v>45190</v>
      </c>
      <c r="I11" s="834">
        <f t="shared" si="3"/>
        <v>45191</v>
      </c>
      <c r="J11" s="834">
        <f t="shared" si="4"/>
        <v>45192</v>
      </c>
      <c r="K11" s="687">
        <f t="shared" si="7"/>
        <v>45193</v>
      </c>
    </row>
    <row r="12" spans="1:13" s="58" customFormat="1" ht="18.75" customHeight="1">
      <c r="A12" s="796" t="s">
        <v>607</v>
      </c>
      <c r="B12" s="943" t="s">
        <v>657</v>
      </c>
      <c r="C12" s="834">
        <f t="shared" si="8"/>
        <v>45189</v>
      </c>
      <c r="D12" s="834">
        <f t="shared" si="0"/>
        <v>45191</v>
      </c>
      <c r="E12" s="834">
        <f t="shared" si="5"/>
        <v>45193</v>
      </c>
      <c r="F12" s="834">
        <f t="shared" si="6"/>
        <v>45195</v>
      </c>
      <c r="G12" s="834">
        <f>C12+7</f>
        <v>45196</v>
      </c>
      <c r="H12" s="834">
        <f>C12+8</f>
        <v>45197</v>
      </c>
      <c r="I12" s="834">
        <f>C12+9</f>
        <v>45198</v>
      </c>
      <c r="J12" s="834">
        <f>C12+10</f>
        <v>45199</v>
      </c>
      <c r="K12" s="687">
        <f t="shared" si="7"/>
        <v>45200</v>
      </c>
    </row>
    <row r="13" spans="1:13" s="216" customFormat="1" ht="18.75" customHeight="1">
      <c r="A13" s="796" t="s">
        <v>608</v>
      </c>
      <c r="B13" s="943" t="s">
        <v>783</v>
      </c>
      <c r="C13" s="834">
        <f t="shared" si="8"/>
        <v>45196</v>
      </c>
      <c r="D13" s="834">
        <f t="shared" si="0"/>
        <v>45198</v>
      </c>
      <c r="E13" s="834">
        <f t="shared" si="5"/>
        <v>45200</v>
      </c>
      <c r="F13" s="834">
        <f t="shared" si="6"/>
        <v>45202</v>
      </c>
      <c r="G13" s="834">
        <f>C13+7</f>
        <v>45203</v>
      </c>
      <c r="H13" s="834">
        <f>C13+8</f>
        <v>45204</v>
      </c>
      <c r="I13" s="834">
        <f>C13+9</f>
        <v>45205</v>
      </c>
      <c r="J13" s="834">
        <f>C13+10</f>
        <v>45206</v>
      </c>
      <c r="K13" s="687">
        <f t="shared" si="7"/>
        <v>45207</v>
      </c>
      <c r="L13" s="58"/>
      <c r="M13" s="58"/>
    </row>
    <row r="14" spans="1:13" s="58" customFormat="1" ht="18.75" customHeight="1">
      <c r="A14" s="796" t="s">
        <v>609</v>
      </c>
      <c r="B14" s="943" t="s">
        <v>784</v>
      </c>
      <c r="C14" s="834">
        <f t="shared" si="8"/>
        <v>45203</v>
      </c>
      <c r="D14" s="834">
        <f t="shared" si="0"/>
        <v>45205</v>
      </c>
      <c r="E14" s="834">
        <f t="shared" si="5"/>
        <v>45207</v>
      </c>
      <c r="F14" s="834">
        <f t="shared" si="6"/>
        <v>45209</v>
      </c>
      <c r="G14" s="834">
        <f t="shared" si="1"/>
        <v>45210</v>
      </c>
      <c r="H14" s="834">
        <f t="shared" si="2"/>
        <v>45211</v>
      </c>
      <c r="I14" s="834">
        <f t="shared" si="3"/>
        <v>45212</v>
      </c>
      <c r="J14" s="834">
        <f t="shared" si="4"/>
        <v>45213</v>
      </c>
      <c r="K14" s="687">
        <f t="shared" si="7"/>
        <v>45214</v>
      </c>
    </row>
    <row r="15" spans="1:13" s="58" customFormat="1" ht="18.75" customHeight="1">
      <c r="A15" s="796" t="s">
        <v>607</v>
      </c>
      <c r="B15" s="943" t="s">
        <v>746</v>
      </c>
      <c r="C15" s="834">
        <f t="shared" si="8"/>
        <v>45210</v>
      </c>
      <c r="D15" s="834">
        <f>C15+2</f>
        <v>45212</v>
      </c>
      <c r="E15" s="834">
        <f t="shared" si="5"/>
        <v>45214</v>
      </c>
      <c r="F15" s="834">
        <f t="shared" si="6"/>
        <v>45216</v>
      </c>
      <c r="G15" s="834">
        <f>C15+7</f>
        <v>45217</v>
      </c>
      <c r="H15" s="834">
        <f>C15+8</f>
        <v>45218</v>
      </c>
      <c r="I15" s="834">
        <f>C15+9</f>
        <v>45219</v>
      </c>
      <c r="J15" s="834">
        <f>C15+10</f>
        <v>45220</v>
      </c>
      <c r="K15" s="687">
        <f t="shared" si="7"/>
        <v>45221</v>
      </c>
    </row>
    <row r="16" spans="1:13" s="58" customFormat="1" ht="18.75" customHeight="1">
      <c r="A16" s="796" t="s">
        <v>608</v>
      </c>
      <c r="B16" s="943" t="s">
        <v>785</v>
      </c>
      <c r="C16" s="834">
        <f t="shared" si="8"/>
        <v>45217</v>
      </c>
      <c r="D16" s="834">
        <f t="shared" si="0"/>
        <v>45219</v>
      </c>
      <c r="E16" s="834">
        <f t="shared" si="5"/>
        <v>45221</v>
      </c>
      <c r="F16" s="834">
        <f t="shared" si="6"/>
        <v>45223</v>
      </c>
      <c r="G16" s="834">
        <f t="shared" si="1"/>
        <v>45224</v>
      </c>
      <c r="H16" s="834">
        <f t="shared" si="2"/>
        <v>45225</v>
      </c>
      <c r="I16" s="834">
        <f t="shared" si="3"/>
        <v>45226</v>
      </c>
      <c r="J16" s="834">
        <f t="shared" si="4"/>
        <v>45227</v>
      </c>
      <c r="K16" s="687">
        <f t="shared" si="7"/>
        <v>45228</v>
      </c>
    </row>
    <row r="17" spans="1:11" s="58" customFormat="1" ht="18.75" customHeight="1" thickBot="1">
      <c r="A17" s="648"/>
      <c r="B17" s="649"/>
      <c r="C17" s="358"/>
      <c r="D17" s="358"/>
      <c r="E17" s="358"/>
      <c r="F17" s="358"/>
      <c r="G17" s="358"/>
      <c r="H17" s="358"/>
      <c r="I17" s="358"/>
      <c r="J17" s="358"/>
      <c r="K17" s="620"/>
    </row>
    <row r="18" spans="1:11" s="58" customFormat="1">
      <c r="A18" s="1157"/>
      <c r="B18" s="782"/>
    </row>
    <row r="19" spans="1:11" s="58" customFormat="1">
      <c r="A19" s="816" t="s">
        <v>183</v>
      </c>
    </row>
    <row r="20" spans="1:11" s="58" customFormat="1" ht="12" customHeight="1">
      <c r="A20" s="1157"/>
    </row>
    <row r="21" spans="1:11" s="58" customFormat="1" ht="15">
      <c r="A21" s="1158" t="s">
        <v>184</v>
      </c>
      <c r="B21" s="327" t="s">
        <v>786</v>
      </c>
    </row>
    <row r="22" spans="1:11" s="58" customFormat="1">
      <c r="A22" s="1157"/>
    </row>
    <row r="23" spans="1:11" s="58" customFormat="1">
      <c r="A23" s="1157"/>
    </row>
    <row r="24" spans="1:11" s="58" customFormat="1">
      <c r="A24" s="1157"/>
    </row>
    <row r="25" spans="1:11" s="58" customFormat="1">
      <c r="A25" s="1157"/>
    </row>
    <row r="26" spans="1:11" s="58" customFormat="1">
      <c r="A26" s="1157"/>
    </row>
    <row r="27" spans="1:11" s="58" customFormat="1">
      <c r="A27" s="1157"/>
    </row>
    <row r="28" spans="1:11" s="58" customFormat="1">
      <c r="A28" s="1157"/>
    </row>
    <row r="29" spans="1:11" s="58" customFormat="1">
      <c r="A29" s="1157"/>
    </row>
    <row r="30" spans="1:11" s="58" customFormat="1">
      <c r="A30" s="1157"/>
    </row>
    <row r="31" spans="1:11" s="58" customFormat="1">
      <c r="A31" s="1157"/>
    </row>
    <row r="32" spans="1:11" s="58" customFormat="1">
      <c r="A32" s="1157"/>
    </row>
  </sheetData>
  <mergeCells count="7">
    <mergeCell ref="A1:K1"/>
    <mergeCell ref="A2:K2"/>
    <mergeCell ref="A3:K3"/>
    <mergeCell ref="A4:K4"/>
    <mergeCell ref="D7:K7"/>
    <mergeCell ref="A7:A8"/>
    <mergeCell ref="B7:B8"/>
  </mergeCells>
  <hyperlinks>
    <hyperlink ref="A5" location="INDEX!A1" display="BACK TO INDEX"/>
  </hyperlinks>
  <pageMargins left="0.7" right="0.7" top="0.75" bottom="0.75" header="0.3" footer="0.3"/>
  <pageSetup paperSize="9" scale="5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25"/>
  <sheetViews>
    <sheetView zoomScaleNormal="100" workbookViewId="0">
      <selection activeCell="A26" sqref="A26"/>
    </sheetView>
  </sheetViews>
  <sheetFormatPr defaultRowHeight="12.75"/>
  <cols>
    <col min="1" max="1" width="25.85546875" style="58" customWidth="1"/>
    <col min="2" max="2" width="11.42578125" style="58" customWidth="1"/>
    <col min="3" max="4" width="19.42578125" style="58" customWidth="1"/>
    <col min="5" max="5" width="17.5703125" style="58" customWidth="1"/>
    <col min="6" max="6" width="21.42578125" style="58" customWidth="1"/>
    <col min="7" max="7" width="10.5703125" style="58" customWidth="1"/>
    <col min="8" max="8" width="13.85546875" style="58" customWidth="1"/>
    <col min="9" max="9" width="16" style="58" customWidth="1"/>
    <col min="10" max="10" width="9.140625" style="58"/>
    <col min="11" max="11" width="10.85546875" style="58" customWidth="1"/>
    <col min="12" max="16384" width="9.140625" style="58"/>
  </cols>
  <sheetData>
    <row r="1" spans="1:6" s="248" customFormat="1" ht="26.25">
      <c r="A1" s="1341" t="s">
        <v>170</v>
      </c>
      <c r="B1" s="1341"/>
      <c r="C1" s="1341"/>
      <c r="D1" s="1341"/>
      <c r="E1" s="480"/>
      <c r="F1" s="480"/>
    </row>
    <row r="2" spans="1:6" s="246" customFormat="1" ht="18.75">
      <c r="A2" s="1342" t="s">
        <v>174</v>
      </c>
      <c r="B2" s="1342"/>
      <c r="C2" s="1342"/>
      <c r="D2" s="1342"/>
      <c r="E2" s="481"/>
      <c r="F2" s="481"/>
    </row>
    <row r="3" spans="1:6" s="246" customFormat="1" ht="18.75">
      <c r="A3" s="1342" t="s">
        <v>175</v>
      </c>
      <c r="B3" s="1342"/>
      <c r="C3" s="1342"/>
      <c r="D3" s="1342"/>
      <c r="E3" s="481"/>
      <c r="F3" s="481"/>
    </row>
    <row r="4" spans="1:6" s="328" customFormat="1" ht="21.75" customHeight="1" thickBot="1">
      <c r="A4" s="1472" t="s">
        <v>207</v>
      </c>
      <c r="B4" s="1472"/>
      <c r="C4" s="1472"/>
      <c r="D4" s="1472"/>
      <c r="E4" s="225"/>
      <c r="F4" s="225"/>
    </row>
    <row r="5" spans="1:6" s="37" customFormat="1" ht="15.75" customHeight="1" thickTop="1">
      <c r="A5" s="795" t="s">
        <v>91</v>
      </c>
      <c r="D5" s="40"/>
    </row>
    <row r="6" spans="1:6">
      <c r="C6" s="300" t="s">
        <v>47</v>
      </c>
      <c r="D6" s="301">
        <f ca="1">TODAY()</f>
        <v>45163</v>
      </c>
    </row>
    <row r="7" spans="1:6" ht="19.5" customHeight="1" thickBot="1">
      <c r="A7" s="329" t="s">
        <v>217</v>
      </c>
      <c r="B7" s="330"/>
      <c r="C7" s="331"/>
      <c r="D7" s="332"/>
      <c r="E7" s="300"/>
      <c r="F7" s="301"/>
    </row>
    <row r="8" spans="1:6" ht="20.25" customHeight="1">
      <c r="A8" s="1468" t="s">
        <v>201</v>
      </c>
      <c r="B8" s="1473" t="s">
        <v>82</v>
      </c>
      <c r="C8" s="827" t="s">
        <v>29</v>
      </c>
      <c r="D8" s="467" t="s">
        <v>25</v>
      </c>
      <c r="E8" s="328"/>
      <c r="F8" s="328"/>
    </row>
    <row r="9" spans="1:6" ht="18.75" customHeight="1" thickBot="1">
      <c r="A9" s="1469"/>
      <c r="B9" s="1474"/>
      <c r="C9" s="944" t="s">
        <v>202</v>
      </c>
      <c r="D9" s="947" t="s">
        <v>216</v>
      </c>
    </row>
    <row r="10" spans="1:6" ht="18" customHeight="1">
      <c r="A10" s="948" t="s">
        <v>668</v>
      </c>
      <c r="B10" s="948" t="s">
        <v>526</v>
      </c>
      <c r="C10" s="949">
        <v>45171</v>
      </c>
      <c r="D10" s="950">
        <v>45176</v>
      </c>
    </row>
    <row r="11" spans="1:6" ht="18" customHeight="1">
      <c r="A11" s="333" t="s">
        <v>574</v>
      </c>
      <c r="B11" s="948" t="s">
        <v>525</v>
      </c>
      <c r="C11" s="688">
        <v>45172</v>
      </c>
      <c r="D11" s="689">
        <v>45180</v>
      </c>
    </row>
    <row r="12" spans="1:6" ht="18" customHeight="1">
      <c r="A12" s="333" t="s">
        <v>573</v>
      </c>
      <c r="B12" s="948" t="s">
        <v>525</v>
      </c>
      <c r="C12" s="688">
        <v>45172</v>
      </c>
      <c r="D12" s="689">
        <v>45179</v>
      </c>
    </row>
    <row r="13" spans="1:6" ht="18" customHeight="1">
      <c r="A13" s="333" t="s">
        <v>669</v>
      </c>
      <c r="B13" s="948" t="s">
        <v>811</v>
      </c>
      <c r="C13" s="688">
        <v>45177</v>
      </c>
      <c r="D13" s="950">
        <v>45182</v>
      </c>
    </row>
    <row r="14" spans="1:6" ht="18" customHeight="1">
      <c r="A14" s="333" t="s">
        <v>575</v>
      </c>
      <c r="B14" s="948" t="s">
        <v>526</v>
      </c>
      <c r="C14" s="688">
        <v>45179</v>
      </c>
      <c r="D14" s="689">
        <v>45186</v>
      </c>
    </row>
    <row r="15" spans="1:6" ht="18" customHeight="1">
      <c r="A15" s="333" t="s">
        <v>576</v>
      </c>
      <c r="B15" s="948" t="s">
        <v>526</v>
      </c>
      <c r="C15" s="688">
        <v>45181</v>
      </c>
      <c r="D15" s="689">
        <v>45189</v>
      </c>
    </row>
    <row r="16" spans="1:6" ht="18" customHeight="1">
      <c r="A16" s="333" t="s">
        <v>668</v>
      </c>
      <c r="B16" s="948" t="s">
        <v>811</v>
      </c>
      <c r="C16" s="688">
        <v>45185</v>
      </c>
      <c r="D16" s="950">
        <v>45190</v>
      </c>
    </row>
    <row r="17" spans="1:4" ht="18" customHeight="1">
      <c r="A17" s="333" t="s">
        <v>574</v>
      </c>
      <c r="B17" s="948" t="s">
        <v>667</v>
      </c>
      <c r="C17" s="688">
        <v>45186</v>
      </c>
      <c r="D17" s="689">
        <v>45194</v>
      </c>
    </row>
    <row r="18" spans="1:4" ht="18" customHeight="1">
      <c r="A18" s="333" t="s">
        <v>573</v>
      </c>
      <c r="B18" s="948" t="s">
        <v>667</v>
      </c>
      <c r="C18" s="688">
        <v>45186</v>
      </c>
      <c r="D18" s="689">
        <v>45193</v>
      </c>
    </row>
    <row r="19" spans="1:4" ht="18" customHeight="1">
      <c r="A19" s="1069" t="s">
        <v>669</v>
      </c>
      <c r="B19" s="948" t="s">
        <v>693</v>
      </c>
      <c r="C19" s="783">
        <v>45191</v>
      </c>
      <c r="D19" s="950">
        <v>45196</v>
      </c>
    </row>
    <row r="20" spans="1:4" ht="18" customHeight="1">
      <c r="A20" s="1069" t="s">
        <v>575</v>
      </c>
      <c r="B20" s="948" t="s">
        <v>811</v>
      </c>
      <c r="C20" s="783">
        <v>45193</v>
      </c>
      <c r="D20" s="689">
        <v>45200</v>
      </c>
    </row>
    <row r="21" spans="1:4" ht="18" customHeight="1">
      <c r="A21" s="1069" t="s">
        <v>576</v>
      </c>
      <c r="B21" s="948" t="s">
        <v>811</v>
      </c>
      <c r="C21" s="783">
        <v>45195</v>
      </c>
      <c r="D21" s="689">
        <v>45203</v>
      </c>
    </row>
    <row r="22" spans="1:4" ht="18" customHeight="1">
      <c r="A22" s="1069" t="s">
        <v>668</v>
      </c>
      <c r="B22" s="948" t="s">
        <v>693</v>
      </c>
      <c r="C22" s="783">
        <v>45198</v>
      </c>
      <c r="D22" s="950">
        <v>45203</v>
      </c>
    </row>
    <row r="23" spans="1:4" ht="18" customHeight="1" thickBot="1">
      <c r="A23" s="334"/>
      <c r="B23" s="335"/>
      <c r="C23" s="690"/>
      <c r="D23" s="716"/>
    </row>
    <row r="24" spans="1:4" ht="18" customHeight="1">
      <c r="A24" s="429"/>
      <c r="B24" s="430"/>
      <c r="C24" s="431"/>
      <c r="D24" s="431"/>
    </row>
    <row r="25" spans="1:4" ht="18" customHeight="1">
      <c r="A25" s="247" t="s">
        <v>183</v>
      </c>
    </row>
  </sheetData>
  <mergeCells count="6">
    <mergeCell ref="A1:D1"/>
    <mergeCell ref="A2:D2"/>
    <mergeCell ref="A3:D3"/>
    <mergeCell ref="A4:D4"/>
    <mergeCell ref="A8:A9"/>
    <mergeCell ref="B8:B9"/>
  </mergeCells>
  <hyperlinks>
    <hyperlink ref="A5" location="INDEX!A1" display="BACK TO INDEX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58"/>
  <sheetViews>
    <sheetView workbookViewId="0">
      <selection activeCell="A60" sqref="A60"/>
    </sheetView>
  </sheetViews>
  <sheetFormatPr defaultRowHeight="12.75"/>
  <cols>
    <col min="1" max="1" width="19.5703125" customWidth="1"/>
    <col min="2" max="2" width="8.140625" customWidth="1"/>
    <col min="3" max="3" width="14.140625" customWidth="1"/>
    <col min="4" max="4" width="18.140625" customWidth="1"/>
    <col min="5" max="5" width="15.5703125" customWidth="1"/>
    <col min="6" max="6" width="29.28515625" customWidth="1"/>
    <col min="7" max="7" width="16.5703125" customWidth="1"/>
    <col min="8" max="8" width="15" customWidth="1"/>
    <col min="9" max="9" width="15.28515625" customWidth="1"/>
    <col min="10" max="10" width="11.7109375" customWidth="1"/>
    <col min="11" max="11" width="12.5703125" customWidth="1"/>
    <col min="12" max="13" width="13.85546875" customWidth="1"/>
    <col min="14" max="15" width="9.140625" customWidth="1"/>
  </cols>
  <sheetData>
    <row r="1" spans="1:13" s="6" customFormat="1" ht="26.25">
      <c r="A1" s="1279" t="s">
        <v>170</v>
      </c>
      <c r="B1" s="1279"/>
      <c r="C1" s="1279"/>
      <c r="D1" s="1279"/>
      <c r="E1" s="1279"/>
      <c r="F1" s="1279"/>
      <c r="G1" s="1279"/>
      <c r="H1" s="1279"/>
      <c r="I1" s="1279"/>
      <c r="J1" s="1279"/>
      <c r="K1" s="223"/>
      <c r="L1" s="223"/>
      <c r="M1" s="223"/>
    </row>
    <row r="2" spans="1:13" s="7" customFormat="1" ht="18.75">
      <c r="A2" s="1280" t="s">
        <v>174</v>
      </c>
      <c r="B2" s="1280"/>
      <c r="C2" s="1280"/>
      <c r="D2" s="1280"/>
      <c r="E2" s="1280"/>
      <c r="F2" s="1280"/>
      <c r="G2" s="1280"/>
      <c r="H2" s="1280"/>
      <c r="I2" s="1280"/>
      <c r="J2" s="1280"/>
      <c r="K2" s="224"/>
      <c r="L2" s="224"/>
      <c r="M2" s="224"/>
    </row>
    <row r="3" spans="1:13" s="7" customFormat="1" ht="19.5" thickBot="1">
      <c r="A3" s="1281" t="s">
        <v>175</v>
      </c>
      <c r="B3" s="1281"/>
      <c r="C3" s="1281"/>
      <c r="D3" s="1281"/>
      <c r="E3" s="1281"/>
      <c r="F3" s="1281"/>
      <c r="G3" s="1281"/>
      <c r="H3" s="1281"/>
      <c r="I3" s="1281"/>
      <c r="J3" s="1281"/>
      <c r="K3" s="224"/>
      <c r="L3" s="224"/>
      <c r="M3" s="224"/>
    </row>
    <row r="4" spans="1:13" s="103" customFormat="1" ht="24.75" customHeight="1" thickTop="1">
      <c r="A4" s="1480" t="s">
        <v>182</v>
      </c>
      <c r="B4" s="1480"/>
      <c r="C4" s="1480"/>
      <c r="D4" s="1480"/>
      <c r="E4" s="1480"/>
      <c r="F4" s="1480"/>
      <c r="G4" s="1480"/>
      <c r="H4" s="1480"/>
      <c r="I4" s="1480"/>
      <c r="J4" s="1480"/>
      <c r="K4" s="479"/>
      <c r="L4" s="479"/>
      <c r="M4" s="479"/>
    </row>
    <row r="5" spans="1:13">
      <c r="A5" s="795" t="s">
        <v>91</v>
      </c>
      <c r="B5" s="157"/>
    </row>
    <row r="6" spans="1:13" ht="13.5" thickBot="1">
      <c r="A6" s="143"/>
      <c r="B6" s="143"/>
      <c r="H6" s="242" t="s">
        <v>47</v>
      </c>
      <c r="I6" s="243">
        <f ca="1">TODAY()</f>
        <v>45163</v>
      </c>
      <c r="J6" s="243"/>
      <c r="K6" s="242"/>
      <c r="L6" s="243"/>
      <c r="M6" s="243"/>
    </row>
    <row r="7" spans="1:13">
      <c r="A7" s="1482" t="s">
        <v>197</v>
      </c>
      <c r="B7" s="1434"/>
      <c r="C7" s="1434"/>
      <c r="D7" s="1434"/>
      <c r="E7" s="1434"/>
      <c r="F7" s="1434"/>
      <c r="G7" s="1434"/>
      <c r="H7" s="1434"/>
      <c r="I7" s="1432"/>
    </row>
    <row r="8" spans="1:13" ht="15.75" customHeight="1">
      <c r="A8" s="1478" t="s">
        <v>49</v>
      </c>
      <c r="B8" s="1476" t="s">
        <v>384</v>
      </c>
      <c r="C8" s="1475" t="s">
        <v>191</v>
      </c>
      <c r="D8" s="1475"/>
      <c r="E8" s="1475" t="s">
        <v>195</v>
      </c>
      <c r="F8" s="1476" t="s">
        <v>370</v>
      </c>
      <c r="G8" s="1475" t="s">
        <v>196</v>
      </c>
      <c r="H8" s="1475" t="s">
        <v>25</v>
      </c>
      <c r="I8" s="1477"/>
      <c r="J8" s="242"/>
    </row>
    <row r="9" spans="1:13" ht="14.25" customHeight="1" thickBot="1">
      <c r="A9" s="1479"/>
      <c r="B9" s="1481"/>
      <c r="C9" s="951" t="s">
        <v>29</v>
      </c>
      <c r="D9" s="951" t="s">
        <v>192</v>
      </c>
      <c r="E9" s="1476"/>
      <c r="F9" s="1481"/>
      <c r="G9" s="1476"/>
      <c r="H9" s="951" t="s">
        <v>26</v>
      </c>
      <c r="I9" s="952" t="s">
        <v>7</v>
      </c>
    </row>
    <row r="10" spans="1:13">
      <c r="A10" s="954" t="s">
        <v>444</v>
      </c>
      <c r="B10" s="905" t="s">
        <v>590</v>
      </c>
      <c r="C10" s="904">
        <v>45169</v>
      </c>
      <c r="D10" s="905" t="s">
        <v>194</v>
      </c>
      <c r="E10" s="955">
        <f t="shared" ref="E10:E17" si="0">C10+8</f>
        <v>45177</v>
      </c>
      <c r="F10" s="955" t="s">
        <v>703</v>
      </c>
      <c r="G10" s="962">
        <f>E10+4</f>
        <v>45181</v>
      </c>
      <c r="H10" s="962">
        <f>G10+2</f>
        <v>45183</v>
      </c>
      <c r="I10" s="963">
        <f>G10+2</f>
        <v>45183</v>
      </c>
    </row>
    <row r="11" spans="1:13">
      <c r="A11" s="958" t="s">
        <v>513</v>
      </c>
      <c r="B11" s="888" t="s">
        <v>590</v>
      </c>
      <c r="C11" s="621">
        <f t="shared" ref="C11:C17" si="1">C10+7</f>
        <v>45176</v>
      </c>
      <c r="D11" s="888" t="s">
        <v>194</v>
      </c>
      <c r="E11" s="882">
        <f t="shared" si="0"/>
        <v>45184</v>
      </c>
      <c r="F11" s="882" t="s">
        <v>704</v>
      </c>
      <c r="G11" s="890">
        <f t="shared" ref="G11:G17" si="2">G10+7</f>
        <v>45188</v>
      </c>
      <c r="H11" s="890">
        <f>G11+2</f>
        <v>45190</v>
      </c>
      <c r="I11" s="964">
        <f>G11+2</f>
        <v>45190</v>
      </c>
      <c r="J11" s="242"/>
    </row>
    <row r="12" spans="1:13">
      <c r="A12" s="958" t="s">
        <v>872</v>
      </c>
      <c r="B12" s="888" t="s">
        <v>525</v>
      </c>
      <c r="C12" s="621">
        <f t="shared" si="1"/>
        <v>45183</v>
      </c>
      <c r="D12" s="888" t="s">
        <v>193</v>
      </c>
      <c r="E12" s="882">
        <f>C12+8</f>
        <v>45191</v>
      </c>
      <c r="F12" s="882" t="s">
        <v>705</v>
      </c>
      <c r="G12" s="890">
        <f t="shared" si="2"/>
        <v>45195</v>
      </c>
      <c r="H12" s="890">
        <f t="shared" ref="H12:H17" si="3">G12+3</f>
        <v>45198</v>
      </c>
      <c r="I12" s="964">
        <f t="shared" ref="I12:I17" si="4">G12+3</f>
        <v>45198</v>
      </c>
    </row>
    <row r="13" spans="1:13" s="46" customFormat="1">
      <c r="A13" s="958" t="s">
        <v>444</v>
      </c>
      <c r="B13" s="888" t="s">
        <v>631</v>
      </c>
      <c r="C13" s="621">
        <f t="shared" si="1"/>
        <v>45190</v>
      </c>
      <c r="D13" s="888" t="s">
        <v>194</v>
      </c>
      <c r="E13" s="882">
        <f t="shared" si="0"/>
        <v>45198</v>
      </c>
      <c r="F13" s="882" t="s">
        <v>706</v>
      </c>
      <c r="G13" s="890">
        <f t="shared" si="2"/>
        <v>45202</v>
      </c>
      <c r="H13" s="890">
        <f t="shared" si="3"/>
        <v>45205</v>
      </c>
      <c r="I13" s="964">
        <f t="shared" si="4"/>
        <v>45205</v>
      </c>
    </row>
    <row r="14" spans="1:13" s="46" customFormat="1">
      <c r="A14" s="958" t="s">
        <v>513</v>
      </c>
      <c r="B14" s="888" t="s">
        <v>631</v>
      </c>
      <c r="C14" s="621">
        <f t="shared" si="1"/>
        <v>45197</v>
      </c>
      <c r="D14" s="888" t="s">
        <v>194</v>
      </c>
      <c r="E14" s="882">
        <f t="shared" si="0"/>
        <v>45205</v>
      </c>
      <c r="F14" s="882" t="s">
        <v>873</v>
      </c>
      <c r="G14" s="890">
        <f t="shared" si="2"/>
        <v>45209</v>
      </c>
      <c r="H14" s="890">
        <f t="shared" si="3"/>
        <v>45212</v>
      </c>
      <c r="I14" s="964">
        <f t="shared" si="4"/>
        <v>45212</v>
      </c>
    </row>
    <row r="15" spans="1:13" s="46" customFormat="1">
      <c r="A15" s="958" t="s">
        <v>872</v>
      </c>
      <c r="B15" s="888" t="s">
        <v>526</v>
      </c>
      <c r="C15" s="621">
        <f t="shared" si="1"/>
        <v>45204</v>
      </c>
      <c r="D15" s="888" t="s">
        <v>193</v>
      </c>
      <c r="E15" s="882">
        <f t="shared" si="0"/>
        <v>45212</v>
      </c>
      <c r="F15" s="882" t="s">
        <v>874</v>
      </c>
      <c r="G15" s="890">
        <f t="shared" si="2"/>
        <v>45216</v>
      </c>
      <c r="H15" s="890">
        <f t="shared" si="3"/>
        <v>45219</v>
      </c>
      <c r="I15" s="964">
        <f t="shared" si="4"/>
        <v>45219</v>
      </c>
    </row>
    <row r="16" spans="1:13" s="46" customFormat="1">
      <c r="A16" s="958" t="s">
        <v>444</v>
      </c>
      <c r="B16" s="888" t="s">
        <v>632</v>
      </c>
      <c r="C16" s="621">
        <f t="shared" si="1"/>
        <v>45211</v>
      </c>
      <c r="D16" s="888" t="s">
        <v>194</v>
      </c>
      <c r="E16" s="882">
        <f t="shared" si="0"/>
        <v>45219</v>
      </c>
      <c r="F16" s="882" t="s">
        <v>875</v>
      </c>
      <c r="G16" s="890">
        <f t="shared" si="2"/>
        <v>45223</v>
      </c>
      <c r="H16" s="890">
        <f t="shared" si="3"/>
        <v>45226</v>
      </c>
      <c r="I16" s="964">
        <f t="shared" si="4"/>
        <v>45226</v>
      </c>
    </row>
    <row r="17" spans="1:10" ht="13.5" thickBot="1">
      <c r="A17" s="960" t="s">
        <v>513</v>
      </c>
      <c r="B17" s="591" t="s">
        <v>632</v>
      </c>
      <c r="C17" s="524">
        <f t="shared" si="1"/>
        <v>45218</v>
      </c>
      <c r="D17" s="591" t="s">
        <v>194</v>
      </c>
      <c r="E17" s="525">
        <f t="shared" si="0"/>
        <v>45226</v>
      </c>
      <c r="F17" s="525" t="s">
        <v>876</v>
      </c>
      <c r="G17" s="526">
        <f t="shared" si="2"/>
        <v>45230</v>
      </c>
      <c r="H17" s="526">
        <f t="shared" si="3"/>
        <v>45233</v>
      </c>
      <c r="I17" s="527">
        <f t="shared" si="4"/>
        <v>45233</v>
      </c>
    </row>
    <row r="18" spans="1:10">
      <c r="A18" s="123"/>
      <c r="B18" s="123"/>
      <c r="C18" s="123"/>
      <c r="D18" s="123"/>
      <c r="E18" s="123"/>
      <c r="F18" s="123"/>
      <c r="G18" s="123"/>
      <c r="H18" s="123"/>
      <c r="I18" s="123"/>
      <c r="J18" s="123"/>
    </row>
    <row r="19" spans="1:10" ht="13.5" thickBot="1">
      <c r="A19" s="123"/>
      <c r="B19" s="123"/>
      <c r="C19" s="123"/>
      <c r="D19" s="123"/>
      <c r="E19" s="123"/>
      <c r="F19" s="123"/>
      <c r="G19" s="123"/>
      <c r="H19" s="123"/>
      <c r="I19" s="123"/>
    </row>
    <row r="20" spans="1:10">
      <c r="A20" s="1482" t="s">
        <v>198</v>
      </c>
      <c r="B20" s="1434"/>
      <c r="C20" s="1434"/>
      <c r="D20" s="1434"/>
      <c r="E20" s="1434"/>
      <c r="F20" s="1434"/>
      <c r="G20" s="1434"/>
      <c r="H20" s="1434"/>
      <c r="I20" s="1432"/>
    </row>
    <row r="21" spans="1:10" ht="15.75" customHeight="1">
      <c r="A21" s="1478" t="s">
        <v>49</v>
      </c>
      <c r="B21" s="1476" t="s">
        <v>384</v>
      </c>
      <c r="C21" s="1475" t="s">
        <v>191</v>
      </c>
      <c r="D21" s="1475"/>
      <c r="E21" s="1475" t="s">
        <v>195</v>
      </c>
      <c r="F21" s="1476" t="s">
        <v>370</v>
      </c>
      <c r="G21" s="1475" t="s">
        <v>196</v>
      </c>
      <c r="H21" s="1475" t="s">
        <v>25</v>
      </c>
      <c r="I21" s="1477"/>
    </row>
    <row r="22" spans="1:10" ht="13.5" thickBot="1">
      <c r="A22" s="1479"/>
      <c r="B22" s="1481"/>
      <c r="C22" s="951" t="s">
        <v>275</v>
      </c>
      <c r="D22" s="951" t="s">
        <v>192</v>
      </c>
      <c r="E22" s="1476"/>
      <c r="F22" s="1481"/>
      <c r="G22" s="1476"/>
      <c r="H22" s="951" t="s">
        <v>24</v>
      </c>
      <c r="I22" s="952" t="s">
        <v>8</v>
      </c>
    </row>
    <row r="23" spans="1:10">
      <c r="A23" s="954" t="s">
        <v>444</v>
      </c>
      <c r="B23" s="905" t="s">
        <v>590</v>
      </c>
      <c r="C23" s="904">
        <v>45169</v>
      </c>
      <c r="D23" s="905" t="s">
        <v>194</v>
      </c>
      <c r="E23" s="955">
        <f t="shared" ref="E23:E30" si="5">C23+8</f>
        <v>45177</v>
      </c>
      <c r="F23" s="955" t="s">
        <v>699</v>
      </c>
      <c r="G23" s="962">
        <f>E23+9</f>
        <v>45186</v>
      </c>
      <c r="H23" s="962">
        <f>G23+1</f>
        <v>45187</v>
      </c>
      <c r="I23" s="963">
        <f>H23+1</f>
        <v>45188</v>
      </c>
    </row>
    <row r="24" spans="1:10">
      <c r="A24" s="958" t="s">
        <v>513</v>
      </c>
      <c r="B24" s="888" t="s">
        <v>590</v>
      </c>
      <c r="C24" s="621">
        <f t="shared" ref="C24:C30" si="6">C23+7</f>
        <v>45176</v>
      </c>
      <c r="D24" s="888" t="s">
        <v>194</v>
      </c>
      <c r="E24" s="882">
        <f t="shared" si="5"/>
        <v>45184</v>
      </c>
      <c r="F24" s="882" t="s">
        <v>700</v>
      </c>
      <c r="G24" s="890">
        <f t="shared" ref="G24:G30" si="7">G23+7</f>
        <v>45193</v>
      </c>
      <c r="H24" s="890">
        <f t="shared" ref="H24:I30" si="8">G24+1</f>
        <v>45194</v>
      </c>
      <c r="I24" s="964">
        <f t="shared" si="8"/>
        <v>45195</v>
      </c>
      <c r="J24" s="1210"/>
    </row>
    <row r="25" spans="1:10">
      <c r="A25" s="958" t="s">
        <v>872</v>
      </c>
      <c r="B25" s="888" t="s">
        <v>525</v>
      </c>
      <c r="C25" s="621">
        <f t="shared" si="6"/>
        <v>45183</v>
      </c>
      <c r="D25" s="888" t="s">
        <v>193</v>
      </c>
      <c r="E25" s="882">
        <f t="shared" si="5"/>
        <v>45191</v>
      </c>
      <c r="F25" s="882" t="s">
        <v>701</v>
      </c>
      <c r="G25" s="890">
        <f t="shared" si="7"/>
        <v>45200</v>
      </c>
      <c r="H25" s="890">
        <f t="shared" si="8"/>
        <v>45201</v>
      </c>
      <c r="I25" s="964">
        <f t="shared" si="8"/>
        <v>45202</v>
      </c>
    </row>
    <row r="26" spans="1:10">
      <c r="A26" s="958" t="s">
        <v>444</v>
      </c>
      <c r="B26" s="888" t="s">
        <v>631</v>
      </c>
      <c r="C26" s="621">
        <f t="shared" si="6"/>
        <v>45190</v>
      </c>
      <c r="D26" s="888" t="s">
        <v>194</v>
      </c>
      <c r="E26" s="882">
        <f t="shared" si="5"/>
        <v>45198</v>
      </c>
      <c r="F26" s="882" t="s">
        <v>702</v>
      </c>
      <c r="G26" s="890">
        <f t="shared" si="7"/>
        <v>45207</v>
      </c>
      <c r="H26" s="890">
        <f t="shared" si="8"/>
        <v>45208</v>
      </c>
      <c r="I26" s="964">
        <f t="shared" si="8"/>
        <v>45209</v>
      </c>
    </row>
    <row r="27" spans="1:10">
      <c r="A27" s="958" t="s">
        <v>513</v>
      </c>
      <c r="B27" s="888" t="s">
        <v>631</v>
      </c>
      <c r="C27" s="621">
        <f t="shared" si="6"/>
        <v>45197</v>
      </c>
      <c r="D27" s="888" t="s">
        <v>194</v>
      </c>
      <c r="E27" s="882">
        <f t="shared" si="5"/>
        <v>45205</v>
      </c>
      <c r="F27" s="882" t="s">
        <v>877</v>
      </c>
      <c r="G27" s="890">
        <f t="shared" si="7"/>
        <v>45214</v>
      </c>
      <c r="H27" s="890">
        <f t="shared" si="8"/>
        <v>45215</v>
      </c>
      <c r="I27" s="964">
        <f t="shared" si="8"/>
        <v>45216</v>
      </c>
    </row>
    <row r="28" spans="1:10">
      <c r="A28" s="958" t="s">
        <v>872</v>
      </c>
      <c r="B28" s="888" t="s">
        <v>526</v>
      </c>
      <c r="C28" s="621">
        <f t="shared" si="6"/>
        <v>45204</v>
      </c>
      <c r="D28" s="888" t="s">
        <v>193</v>
      </c>
      <c r="E28" s="882">
        <f t="shared" si="5"/>
        <v>45212</v>
      </c>
      <c r="F28" s="882" t="s">
        <v>878</v>
      </c>
      <c r="G28" s="890">
        <f t="shared" si="7"/>
        <v>45221</v>
      </c>
      <c r="H28" s="890">
        <f t="shared" si="8"/>
        <v>45222</v>
      </c>
      <c r="I28" s="964">
        <f t="shared" si="8"/>
        <v>45223</v>
      </c>
    </row>
    <row r="29" spans="1:10" s="46" customFormat="1">
      <c r="A29" s="958" t="s">
        <v>444</v>
      </c>
      <c r="B29" s="888" t="s">
        <v>632</v>
      </c>
      <c r="C29" s="621">
        <f t="shared" si="6"/>
        <v>45211</v>
      </c>
      <c r="D29" s="888" t="s">
        <v>194</v>
      </c>
      <c r="E29" s="882">
        <f t="shared" si="5"/>
        <v>45219</v>
      </c>
      <c r="F29" s="882" t="s">
        <v>879</v>
      </c>
      <c r="G29" s="890">
        <f t="shared" si="7"/>
        <v>45228</v>
      </c>
      <c r="H29" s="890">
        <f t="shared" si="8"/>
        <v>45229</v>
      </c>
      <c r="I29" s="964">
        <f t="shared" si="8"/>
        <v>45230</v>
      </c>
    </row>
    <row r="30" spans="1:10" ht="13.5" thickBot="1">
      <c r="A30" s="960" t="s">
        <v>513</v>
      </c>
      <c r="B30" s="591" t="s">
        <v>632</v>
      </c>
      <c r="C30" s="524">
        <f t="shared" si="6"/>
        <v>45218</v>
      </c>
      <c r="D30" s="591" t="s">
        <v>194</v>
      </c>
      <c r="E30" s="525">
        <f t="shared" si="5"/>
        <v>45226</v>
      </c>
      <c r="F30" s="525" t="s">
        <v>880</v>
      </c>
      <c r="G30" s="526">
        <f t="shared" si="7"/>
        <v>45235</v>
      </c>
      <c r="H30" s="526">
        <f t="shared" si="8"/>
        <v>45236</v>
      </c>
      <c r="I30" s="527">
        <f t="shared" si="8"/>
        <v>45237</v>
      </c>
    </row>
    <row r="31" spans="1:10">
      <c r="A31" s="123"/>
      <c r="B31" s="123"/>
      <c r="C31" s="123"/>
      <c r="D31" s="123"/>
      <c r="E31" s="123"/>
      <c r="F31" s="123"/>
      <c r="G31" s="123"/>
      <c r="H31" s="123"/>
      <c r="I31" s="123"/>
      <c r="J31" s="123"/>
    </row>
    <row r="32" spans="1:10" ht="13.5" thickBot="1">
      <c r="A32" s="123"/>
      <c r="B32" s="123"/>
      <c r="C32" s="123"/>
      <c r="D32" s="123"/>
      <c r="E32" s="123"/>
      <c r="F32" s="123"/>
      <c r="G32" s="123"/>
      <c r="H32" s="123"/>
      <c r="I32" s="123"/>
      <c r="J32" s="123"/>
    </row>
    <row r="33" spans="1:13">
      <c r="A33" s="1435" t="s">
        <v>199</v>
      </c>
      <c r="B33" s="1429"/>
      <c r="C33" s="1429"/>
      <c r="D33" s="1429"/>
      <c r="E33" s="1429"/>
      <c r="F33" s="1429"/>
      <c r="G33" s="1429"/>
      <c r="H33" s="1429"/>
      <c r="I33" s="1430"/>
    </row>
    <row r="34" spans="1:13" ht="14.25" customHeight="1">
      <c r="A34" s="1478" t="s">
        <v>49</v>
      </c>
      <c r="B34" s="1475" t="s">
        <v>384</v>
      </c>
      <c r="C34" s="1475" t="s">
        <v>191</v>
      </c>
      <c r="D34" s="1475"/>
      <c r="E34" s="1475" t="s">
        <v>195</v>
      </c>
      <c r="F34" s="1475" t="s">
        <v>370</v>
      </c>
      <c r="G34" s="1475" t="s">
        <v>196</v>
      </c>
      <c r="H34" s="1475" t="s">
        <v>25</v>
      </c>
      <c r="I34" s="1477"/>
    </row>
    <row r="35" spans="1:13" ht="13.5" thickBot="1">
      <c r="A35" s="1479"/>
      <c r="B35" s="1476"/>
      <c r="C35" s="951" t="s">
        <v>276</v>
      </c>
      <c r="D35" s="951" t="s">
        <v>192</v>
      </c>
      <c r="E35" s="1476"/>
      <c r="F35" s="1476"/>
      <c r="G35" s="1476"/>
      <c r="H35" s="951" t="s">
        <v>4</v>
      </c>
      <c r="I35" s="952" t="s">
        <v>5</v>
      </c>
    </row>
    <row r="36" spans="1:13">
      <c r="A36" s="954" t="s">
        <v>444</v>
      </c>
      <c r="B36" s="905" t="s">
        <v>590</v>
      </c>
      <c r="C36" s="904">
        <v>45169</v>
      </c>
      <c r="D36" s="905" t="s">
        <v>194</v>
      </c>
      <c r="E36" s="955">
        <f t="shared" ref="E36:E43" si="9">C36+8</f>
        <v>45177</v>
      </c>
      <c r="F36" s="956" t="s">
        <v>694</v>
      </c>
      <c r="G36" s="905">
        <f>E36+4</f>
        <v>45181</v>
      </c>
      <c r="H36" s="905">
        <f t="shared" ref="H36:H43" si="10">G36+2</f>
        <v>45183</v>
      </c>
      <c r="I36" s="957">
        <f t="shared" ref="I36:I43" si="11">H36+1</f>
        <v>45184</v>
      </c>
    </row>
    <row r="37" spans="1:13">
      <c r="A37" s="958" t="s">
        <v>513</v>
      </c>
      <c r="B37" s="888" t="s">
        <v>590</v>
      </c>
      <c r="C37" s="621">
        <f t="shared" ref="C37:C43" si="12">C36+7</f>
        <v>45176</v>
      </c>
      <c r="D37" s="888" t="s">
        <v>194</v>
      </c>
      <c r="E37" s="882">
        <f t="shared" si="9"/>
        <v>45184</v>
      </c>
      <c r="F37" s="953" t="s">
        <v>695</v>
      </c>
      <c r="G37" s="888">
        <f>G36+7</f>
        <v>45188</v>
      </c>
      <c r="H37" s="888">
        <f t="shared" si="10"/>
        <v>45190</v>
      </c>
      <c r="I37" s="959">
        <f t="shared" si="11"/>
        <v>45191</v>
      </c>
    </row>
    <row r="38" spans="1:13">
      <c r="A38" s="958" t="s">
        <v>872</v>
      </c>
      <c r="B38" s="888" t="s">
        <v>525</v>
      </c>
      <c r="C38" s="621">
        <f t="shared" si="12"/>
        <v>45183</v>
      </c>
      <c r="D38" s="888" t="s">
        <v>193</v>
      </c>
      <c r="E38" s="882">
        <f t="shared" si="9"/>
        <v>45191</v>
      </c>
      <c r="F38" s="953" t="s">
        <v>697</v>
      </c>
      <c r="G38" s="888">
        <f t="shared" ref="G38:G43" si="13">G37+7</f>
        <v>45195</v>
      </c>
      <c r="H38" s="888">
        <f t="shared" si="10"/>
        <v>45197</v>
      </c>
      <c r="I38" s="959">
        <f t="shared" si="11"/>
        <v>45198</v>
      </c>
      <c r="J38" s="1210"/>
    </row>
    <row r="39" spans="1:13">
      <c r="A39" s="958" t="s">
        <v>444</v>
      </c>
      <c r="B39" s="888" t="s">
        <v>631</v>
      </c>
      <c r="C39" s="621">
        <f t="shared" si="12"/>
        <v>45190</v>
      </c>
      <c r="D39" s="888" t="s">
        <v>194</v>
      </c>
      <c r="E39" s="882">
        <f t="shared" si="9"/>
        <v>45198</v>
      </c>
      <c r="F39" s="953" t="s">
        <v>698</v>
      </c>
      <c r="G39" s="888">
        <f t="shared" si="13"/>
        <v>45202</v>
      </c>
      <c r="H39" s="888">
        <f t="shared" si="10"/>
        <v>45204</v>
      </c>
      <c r="I39" s="959">
        <f t="shared" si="11"/>
        <v>45205</v>
      </c>
    </row>
    <row r="40" spans="1:13">
      <c r="A40" s="958" t="s">
        <v>513</v>
      </c>
      <c r="B40" s="888" t="s">
        <v>631</v>
      </c>
      <c r="C40" s="621">
        <f t="shared" si="12"/>
        <v>45197</v>
      </c>
      <c r="D40" s="888" t="s">
        <v>194</v>
      </c>
      <c r="E40" s="882">
        <f t="shared" si="9"/>
        <v>45205</v>
      </c>
      <c r="F40" s="953" t="s">
        <v>881</v>
      </c>
      <c r="G40" s="888">
        <f t="shared" si="13"/>
        <v>45209</v>
      </c>
      <c r="H40" s="888">
        <f t="shared" si="10"/>
        <v>45211</v>
      </c>
      <c r="I40" s="959">
        <f t="shared" si="11"/>
        <v>45212</v>
      </c>
    </row>
    <row r="41" spans="1:13">
      <c r="A41" s="958" t="s">
        <v>872</v>
      </c>
      <c r="B41" s="888" t="s">
        <v>526</v>
      </c>
      <c r="C41" s="621">
        <f t="shared" si="12"/>
        <v>45204</v>
      </c>
      <c r="D41" s="888" t="s">
        <v>193</v>
      </c>
      <c r="E41" s="882">
        <f t="shared" si="9"/>
        <v>45212</v>
      </c>
      <c r="F41" s="953" t="s">
        <v>882</v>
      </c>
      <c r="G41" s="888">
        <f t="shared" si="13"/>
        <v>45216</v>
      </c>
      <c r="H41" s="888">
        <f t="shared" si="10"/>
        <v>45218</v>
      </c>
      <c r="I41" s="959">
        <f t="shared" si="11"/>
        <v>45219</v>
      </c>
    </row>
    <row r="42" spans="1:13" s="46" customFormat="1">
      <c r="A42" s="958" t="s">
        <v>444</v>
      </c>
      <c r="B42" s="888" t="s">
        <v>632</v>
      </c>
      <c r="C42" s="621">
        <f t="shared" si="12"/>
        <v>45211</v>
      </c>
      <c r="D42" s="888" t="s">
        <v>194</v>
      </c>
      <c r="E42" s="882">
        <f t="shared" si="9"/>
        <v>45219</v>
      </c>
      <c r="F42" s="953" t="s">
        <v>883</v>
      </c>
      <c r="G42" s="888">
        <f t="shared" si="13"/>
        <v>45223</v>
      </c>
      <c r="H42" s="888">
        <f t="shared" si="10"/>
        <v>45225</v>
      </c>
      <c r="I42" s="959">
        <f t="shared" si="11"/>
        <v>45226</v>
      </c>
      <c r="J42"/>
      <c r="K42"/>
    </row>
    <row r="43" spans="1:13" ht="13.5" thickBot="1">
      <c r="A43" s="960" t="s">
        <v>513</v>
      </c>
      <c r="B43" s="591" t="s">
        <v>632</v>
      </c>
      <c r="C43" s="524">
        <f t="shared" si="12"/>
        <v>45218</v>
      </c>
      <c r="D43" s="591" t="s">
        <v>194</v>
      </c>
      <c r="E43" s="525">
        <f t="shared" si="9"/>
        <v>45226</v>
      </c>
      <c r="F43" s="961" t="s">
        <v>884</v>
      </c>
      <c r="G43" s="591">
        <f t="shared" si="13"/>
        <v>45230</v>
      </c>
      <c r="H43" s="591">
        <f t="shared" si="10"/>
        <v>45232</v>
      </c>
      <c r="I43" s="652">
        <f t="shared" si="11"/>
        <v>45233</v>
      </c>
    </row>
    <row r="44" spans="1:13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</row>
    <row r="45" spans="1:13" ht="13.5" thickBot="1">
      <c r="A45" s="123"/>
      <c r="B45" s="123"/>
      <c r="C45" s="123"/>
      <c r="D45" s="123"/>
      <c r="E45" s="123"/>
      <c r="F45" s="123"/>
      <c r="G45" s="123"/>
      <c r="H45" s="123"/>
      <c r="I45" s="123"/>
    </row>
    <row r="46" spans="1:13">
      <c r="A46" s="1435" t="s">
        <v>200</v>
      </c>
      <c r="B46" s="1429"/>
      <c r="C46" s="1429"/>
      <c r="D46" s="1429"/>
      <c r="E46" s="1429"/>
      <c r="F46" s="1429"/>
      <c r="G46" s="1429"/>
      <c r="H46" s="1430"/>
    </row>
    <row r="47" spans="1:13" ht="18" customHeight="1">
      <c r="A47" s="1478" t="s">
        <v>49</v>
      </c>
      <c r="B47" s="1475" t="s">
        <v>384</v>
      </c>
      <c r="C47" s="1475" t="s">
        <v>191</v>
      </c>
      <c r="D47" s="1475"/>
      <c r="E47" s="1475" t="s">
        <v>195</v>
      </c>
      <c r="F47" s="1475" t="s">
        <v>370</v>
      </c>
      <c r="G47" s="1483" t="s">
        <v>387</v>
      </c>
      <c r="H47" s="1484"/>
    </row>
    <row r="48" spans="1:13" ht="26.25" thickBot="1">
      <c r="A48" s="1479"/>
      <c r="B48" s="1476"/>
      <c r="C48" s="951" t="s">
        <v>275</v>
      </c>
      <c r="D48" s="951" t="s">
        <v>192</v>
      </c>
      <c r="E48" s="1476"/>
      <c r="F48" s="1476"/>
      <c r="G48" s="965" t="s">
        <v>385</v>
      </c>
      <c r="H48" s="966" t="s">
        <v>386</v>
      </c>
      <c r="I48" s="46"/>
      <c r="J48" s="46"/>
      <c r="K48" s="46"/>
      <c r="L48" s="46"/>
    </row>
    <row r="49" spans="1:13">
      <c r="A49" s="954" t="s">
        <v>444</v>
      </c>
      <c r="B49" s="905" t="s">
        <v>590</v>
      </c>
      <c r="C49" s="904">
        <v>45169</v>
      </c>
      <c r="D49" s="905" t="s">
        <v>194</v>
      </c>
      <c r="E49" s="955">
        <f t="shared" ref="E49:E56" si="14">C49+8</f>
        <v>45177</v>
      </c>
      <c r="F49" s="956" t="s">
        <v>709</v>
      </c>
      <c r="G49" s="904">
        <f>E49+7</f>
        <v>45184</v>
      </c>
      <c r="H49" s="967">
        <f>G49+2</f>
        <v>45186</v>
      </c>
    </row>
    <row r="50" spans="1:13">
      <c r="A50" s="958" t="s">
        <v>513</v>
      </c>
      <c r="B50" s="888" t="s">
        <v>590</v>
      </c>
      <c r="C50" s="621">
        <f t="shared" ref="C50:C56" si="15">C49+7</f>
        <v>45176</v>
      </c>
      <c r="D50" s="888" t="s">
        <v>194</v>
      </c>
      <c r="E50" s="882">
        <f t="shared" si="14"/>
        <v>45184</v>
      </c>
      <c r="F50" s="953" t="s">
        <v>885</v>
      </c>
      <c r="G50" s="621">
        <f>G49+7</f>
        <v>45191</v>
      </c>
      <c r="H50" s="968">
        <f t="shared" ref="H50:H56" si="16">G50+2</f>
        <v>45193</v>
      </c>
    </row>
    <row r="51" spans="1:13">
      <c r="A51" s="958" t="s">
        <v>872</v>
      </c>
      <c r="B51" s="888" t="s">
        <v>525</v>
      </c>
      <c r="C51" s="621">
        <f t="shared" si="15"/>
        <v>45183</v>
      </c>
      <c r="D51" s="888" t="s">
        <v>193</v>
      </c>
      <c r="E51" s="882">
        <f t="shared" si="14"/>
        <v>45191</v>
      </c>
      <c r="F51" s="953" t="s">
        <v>711</v>
      </c>
      <c r="G51" s="621">
        <f>G50+7</f>
        <v>45198</v>
      </c>
      <c r="H51" s="968">
        <f t="shared" si="16"/>
        <v>45200</v>
      </c>
    </row>
    <row r="52" spans="1:13">
      <c r="A52" s="958" t="s">
        <v>444</v>
      </c>
      <c r="B52" s="888" t="s">
        <v>631</v>
      </c>
      <c r="C52" s="621">
        <f t="shared" si="15"/>
        <v>45190</v>
      </c>
      <c r="D52" s="888" t="s">
        <v>194</v>
      </c>
      <c r="E52" s="882">
        <f t="shared" si="14"/>
        <v>45198</v>
      </c>
      <c r="F52" s="953" t="s">
        <v>712</v>
      </c>
      <c r="G52" s="621">
        <f>G51+7</f>
        <v>45205</v>
      </c>
      <c r="H52" s="968">
        <f t="shared" si="16"/>
        <v>45207</v>
      </c>
    </row>
    <row r="53" spans="1:13">
      <c r="A53" s="958" t="s">
        <v>513</v>
      </c>
      <c r="B53" s="888" t="s">
        <v>631</v>
      </c>
      <c r="C53" s="621">
        <f t="shared" si="15"/>
        <v>45197</v>
      </c>
      <c r="D53" s="888" t="s">
        <v>194</v>
      </c>
      <c r="E53" s="882">
        <f t="shared" si="14"/>
        <v>45205</v>
      </c>
      <c r="F53" s="953" t="s">
        <v>886</v>
      </c>
      <c r="G53" s="621">
        <f>G52+7</f>
        <v>45212</v>
      </c>
      <c r="H53" s="968">
        <f t="shared" si="16"/>
        <v>45214</v>
      </c>
    </row>
    <row r="54" spans="1:13">
      <c r="A54" s="958" t="s">
        <v>872</v>
      </c>
      <c r="B54" s="888" t="s">
        <v>526</v>
      </c>
      <c r="C54" s="621">
        <f t="shared" si="15"/>
        <v>45204</v>
      </c>
      <c r="D54" s="888" t="s">
        <v>193</v>
      </c>
      <c r="E54" s="882">
        <f t="shared" si="14"/>
        <v>45212</v>
      </c>
      <c r="F54" s="953" t="s">
        <v>887</v>
      </c>
      <c r="G54" s="621">
        <f>G52+14</f>
        <v>45219</v>
      </c>
      <c r="H54" s="968">
        <f t="shared" si="16"/>
        <v>45221</v>
      </c>
    </row>
    <row r="55" spans="1:13" s="46" customFormat="1">
      <c r="A55" s="958" t="s">
        <v>444</v>
      </c>
      <c r="B55" s="888" t="s">
        <v>632</v>
      </c>
      <c r="C55" s="621">
        <f t="shared" si="15"/>
        <v>45211</v>
      </c>
      <c r="D55" s="888" t="s">
        <v>194</v>
      </c>
      <c r="E55" s="882">
        <f t="shared" si="14"/>
        <v>45219</v>
      </c>
      <c r="F55" s="953" t="s">
        <v>888</v>
      </c>
      <c r="G55" s="621">
        <f>G53+14</f>
        <v>45226</v>
      </c>
      <c r="H55" s="968">
        <f t="shared" si="16"/>
        <v>45228</v>
      </c>
      <c r="I55"/>
      <c r="J55"/>
      <c r="K55"/>
      <c r="L55"/>
    </row>
    <row r="56" spans="1:13" ht="13.5" thickBot="1">
      <c r="A56" s="960" t="s">
        <v>513</v>
      </c>
      <c r="B56" s="591" t="s">
        <v>632</v>
      </c>
      <c r="C56" s="524">
        <f t="shared" si="15"/>
        <v>45218</v>
      </c>
      <c r="D56" s="591" t="s">
        <v>194</v>
      </c>
      <c r="E56" s="525">
        <f t="shared" si="14"/>
        <v>45226</v>
      </c>
      <c r="F56" s="961" t="s">
        <v>889</v>
      </c>
      <c r="G56" s="524">
        <f>G54+14</f>
        <v>45233</v>
      </c>
      <c r="H56" s="528">
        <f t="shared" si="16"/>
        <v>45235</v>
      </c>
      <c r="I56" s="123"/>
    </row>
    <row r="57" spans="1:13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</row>
    <row r="58" spans="1:13">
      <c r="A58" s="143" t="s">
        <v>183</v>
      </c>
      <c r="B58" s="143"/>
    </row>
  </sheetData>
  <mergeCells count="35">
    <mergeCell ref="A20:I20"/>
    <mergeCell ref="A47:A48"/>
    <mergeCell ref="C47:D47"/>
    <mergeCell ref="A34:A35"/>
    <mergeCell ref="C34:D34"/>
    <mergeCell ref="E34:E35"/>
    <mergeCell ref="B47:B48"/>
    <mergeCell ref="F47:F48"/>
    <mergeCell ref="G47:H47"/>
    <mergeCell ref="F21:F22"/>
    <mergeCell ref="B21:B22"/>
    <mergeCell ref="B34:B35"/>
    <mergeCell ref="F34:F35"/>
    <mergeCell ref="A33:I33"/>
    <mergeCell ref="E47:E48"/>
    <mergeCell ref="H21:I21"/>
    <mergeCell ref="A1:J1"/>
    <mergeCell ref="A2:J2"/>
    <mergeCell ref="A3:J3"/>
    <mergeCell ref="A4:J4"/>
    <mergeCell ref="B8:B9"/>
    <mergeCell ref="A7:I7"/>
    <mergeCell ref="H8:I8"/>
    <mergeCell ref="F8:F9"/>
    <mergeCell ref="E8:E9"/>
    <mergeCell ref="G8:G9"/>
    <mergeCell ref="A8:A9"/>
    <mergeCell ref="C8:D8"/>
    <mergeCell ref="A46:H46"/>
    <mergeCell ref="E21:E22"/>
    <mergeCell ref="H34:I34"/>
    <mergeCell ref="G34:G35"/>
    <mergeCell ref="G21:G22"/>
    <mergeCell ref="A21:A22"/>
    <mergeCell ref="C21:D21"/>
  </mergeCells>
  <hyperlinks>
    <hyperlink ref="A5" location="INDEX!A1" display="BACK TO INDEX"/>
  </hyperlinks>
  <pageMargins left="0.2" right="0.2" top="0.5" bottom="0.2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12"/>
  <sheetViews>
    <sheetView zoomScaleNormal="100" workbookViewId="0">
      <selection activeCell="A22" sqref="A22"/>
    </sheetView>
  </sheetViews>
  <sheetFormatPr defaultRowHeight="12.75"/>
  <cols>
    <col min="1" max="1" width="23" customWidth="1"/>
    <col min="2" max="2" width="19.140625" customWidth="1"/>
    <col min="3" max="3" width="20.42578125" customWidth="1"/>
    <col min="4" max="6" width="16" style="190" customWidth="1"/>
    <col min="7" max="10" width="16" customWidth="1"/>
  </cols>
  <sheetData>
    <row r="1" spans="1:9" s="6" customFormat="1" ht="26.25">
      <c r="A1" s="1279" t="s">
        <v>170</v>
      </c>
      <c r="B1" s="1279"/>
      <c r="C1" s="1279"/>
      <c r="D1" s="1279"/>
      <c r="E1" s="1279"/>
      <c r="F1" s="1279"/>
      <c r="G1" s="1279"/>
      <c r="H1" s="1279"/>
      <c r="I1" s="1279"/>
    </row>
    <row r="2" spans="1:9" s="7" customFormat="1" ht="18.75">
      <c r="A2" s="1280" t="s">
        <v>174</v>
      </c>
      <c r="B2" s="1280"/>
      <c r="C2" s="1280"/>
      <c r="D2" s="1280"/>
      <c r="E2" s="1280"/>
      <c r="F2" s="1280"/>
      <c r="G2" s="1280"/>
      <c r="H2" s="1280"/>
      <c r="I2" s="1280"/>
    </row>
    <row r="3" spans="1:9" s="7" customFormat="1" ht="19.5" thickBot="1">
      <c r="A3" s="1281" t="s">
        <v>175</v>
      </c>
      <c r="B3" s="1281"/>
      <c r="C3" s="1281"/>
      <c r="D3" s="1281"/>
      <c r="E3" s="1281"/>
      <c r="F3" s="1281"/>
      <c r="G3" s="1281"/>
      <c r="H3" s="1281"/>
      <c r="I3" s="1281"/>
    </row>
    <row r="4" spans="1:9" s="103" customFormat="1" ht="24.75" customHeight="1" thickTop="1">
      <c r="A4" s="1485" t="s">
        <v>182</v>
      </c>
      <c r="B4" s="1485"/>
      <c r="C4" s="1485"/>
      <c r="D4" s="1485"/>
      <c r="E4" s="1485"/>
      <c r="F4" s="1485"/>
      <c r="G4" s="1485"/>
      <c r="H4" s="1485"/>
      <c r="I4" s="1485"/>
    </row>
    <row r="5" spans="1:9" s="103" customFormat="1" ht="18.75">
      <c r="A5" s="795" t="s">
        <v>91</v>
      </c>
      <c r="B5" s="157"/>
      <c r="C5" s="210"/>
      <c r="D5" s="19"/>
      <c r="E5" s="242"/>
      <c r="F5" s="243"/>
      <c r="G5" s="7"/>
    </row>
    <row r="6" spans="1:9" s="103" customFormat="1" ht="6.75" customHeight="1">
      <c r="A6" s="797"/>
      <c r="B6" s="157"/>
      <c r="C6" s="210"/>
    </row>
    <row r="7" spans="1:9" s="103" customFormat="1" ht="14.25">
      <c r="A7" s="798" t="s">
        <v>315</v>
      </c>
      <c r="B7" s="105"/>
      <c r="C7" s="104"/>
    </row>
    <row r="8" spans="1:9" ht="13.5" thickBot="1">
      <c r="D8"/>
      <c r="E8"/>
      <c r="F8"/>
      <c r="H8" s="242" t="s">
        <v>47</v>
      </c>
      <c r="I8" s="243">
        <f ca="1">TODAY()</f>
        <v>45163</v>
      </c>
    </row>
    <row r="9" spans="1:9">
      <c r="A9" s="1486" t="s">
        <v>334</v>
      </c>
      <c r="B9" s="1488" t="s">
        <v>82</v>
      </c>
      <c r="C9" s="346" t="s">
        <v>792</v>
      </c>
      <c r="D9" s="1490" t="s">
        <v>25</v>
      </c>
      <c r="E9" s="1490"/>
      <c r="F9" s="1490"/>
      <c r="G9" s="1490"/>
      <c r="H9" s="1490"/>
      <c r="I9" s="1491"/>
    </row>
    <row r="10" spans="1:9" ht="33" customHeight="1" thickBot="1">
      <c r="A10" s="1487"/>
      <c r="B10" s="1489"/>
      <c r="C10" s="1060" t="s">
        <v>420</v>
      </c>
      <c r="D10" s="1060" t="s">
        <v>203</v>
      </c>
      <c r="E10" s="1061" t="s">
        <v>7</v>
      </c>
      <c r="F10" s="1061" t="s">
        <v>26</v>
      </c>
      <c r="G10" s="1061" t="s">
        <v>23</v>
      </c>
      <c r="H10" s="1061" t="s">
        <v>5</v>
      </c>
      <c r="I10" s="1062" t="s">
        <v>24</v>
      </c>
    </row>
    <row r="11" spans="1:9" ht="18.75" customHeight="1">
      <c r="A11" s="1063" t="s">
        <v>508</v>
      </c>
      <c r="B11" s="1064" t="s">
        <v>613</v>
      </c>
      <c r="C11" s="1065">
        <v>45168</v>
      </c>
      <c r="D11" s="1065">
        <f t="shared" ref="D11:D16" si="0">C11+2</f>
        <v>45170</v>
      </c>
      <c r="E11" s="1065">
        <f>D11+5</f>
        <v>45175</v>
      </c>
      <c r="F11" s="1065">
        <f>E11</f>
        <v>45175</v>
      </c>
      <c r="G11" s="1065">
        <f>F11+1</f>
        <v>45176</v>
      </c>
      <c r="H11" s="1065">
        <f>G11+2</f>
        <v>45178</v>
      </c>
      <c r="I11" s="1066">
        <f>H11+2</f>
        <v>45180</v>
      </c>
    </row>
    <row r="12" spans="1:9" ht="18.75" customHeight="1">
      <c r="A12" s="650" t="s">
        <v>509</v>
      </c>
      <c r="B12" s="1067" t="s">
        <v>614</v>
      </c>
      <c r="C12" s="1068">
        <f>C11+7</f>
        <v>45175</v>
      </c>
      <c r="D12" s="1068">
        <f t="shared" si="0"/>
        <v>45177</v>
      </c>
      <c r="E12" s="1068">
        <f t="shared" ref="E12:E16" si="1">D12+5</f>
        <v>45182</v>
      </c>
      <c r="F12" s="1068">
        <f t="shared" ref="F12:F16" si="2">E12</f>
        <v>45182</v>
      </c>
      <c r="G12" s="1068">
        <f t="shared" ref="G12:G16" si="3">F12+1</f>
        <v>45183</v>
      </c>
      <c r="H12" s="1068">
        <f t="shared" ref="H12:I17" si="4">H11+7</f>
        <v>45185</v>
      </c>
      <c r="I12" s="235">
        <f t="shared" si="4"/>
        <v>45187</v>
      </c>
    </row>
    <row r="13" spans="1:9" ht="18.75" customHeight="1">
      <c r="A13" s="650" t="s">
        <v>466</v>
      </c>
      <c r="B13" s="1067" t="s">
        <v>787</v>
      </c>
      <c r="C13" s="1068">
        <f t="shared" ref="C13:C17" si="5">C12+7</f>
        <v>45182</v>
      </c>
      <c r="D13" s="1068">
        <f t="shared" si="0"/>
        <v>45184</v>
      </c>
      <c r="E13" s="1068">
        <f t="shared" si="1"/>
        <v>45189</v>
      </c>
      <c r="F13" s="1068">
        <f t="shared" si="2"/>
        <v>45189</v>
      </c>
      <c r="G13" s="1068">
        <f t="shared" si="3"/>
        <v>45190</v>
      </c>
      <c r="H13" s="1068">
        <f t="shared" si="4"/>
        <v>45192</v>
      </c>
      <c r="I13" s="235">
        <f t="shared" si="4"/>
        <v>45194</v>
      </c>
    </row>
    <row r="14" spans="1:9" ht="18.75" customHeight="1">
      <c r="A14" s="650" t="s">
        <v>508</v>
      </c>
      <c r="B14" s="1067" t="s">
        <v>788</v>
      </c>
      <c r="C14" s="1068">
        <f t="shared" si="5"/>
        <v>45189</v>
      </c>
      <c r="D14" s="1068">
        <f t="shared" si="0"/>
        <v>45191</v>
      </c>
      <c r="E14" s="1068">
        <f t="shared" si="1"/>
        <v>45196</v>
      </c>
      <c r="F14" s="1068">
        <f>E14</f>
        <v>45196</v>
      </c>
      <c r="G14" s="1068">
        <f t="shared" si="3"/>
        <v>45197</v>
      </c>
      <c r="H14" s="1068">
        <f t="shared" si="4"/>
        <v>45199</v>
      </c>
      <c r="I14" s="235">
        <f t="shared" si="4"/>
        <v>45201</v>
      </c>
    </row>
    <row r="15" spans="1:9" ht="18.75" customHeight="1">
      <c r="A15" s="650" t="s">
        <v>509</v>
      </c>
      <c r="B15" s="1067" t="s">
        <v>789</v>
      </c>
      <c r="C15" s="1068">
        <f t="shared" si="5"/>
        <v>45196</v>
      </c>
      <c r="D15" s="1068">
        <f t="shared" si="0"/>
        <v>45198</v>
      </c>
      <c r="E15" s="1068">
        <f t="shared" si="1"/>
        <v>45203</v>
      </c>
      <c r="F15" s="1068">
        <f t="shared" si="2"/>
        <v>45203</v>
      </c>
      <c r="G15" s="1068">
        <f t="shared" si="3"/>
        <v>45204</v>
      </c>
      <c r="H15" s="1068">
        <f t="shared" si="4"/>
        <v>45206</v>
      </c>
      <c r="I15" s="235">
        <f t="shared" si="4"/>
        <v>45208</v>
      </c>
    </row>
    <row r="16" spans="1:9" ht="18.75" customHeight="1">
      <c r="A16" s="650" t="s">
        <v>466</v>
      </c>
      <c r="B16" s="1067" t="s">
        <v>790</v>
      </c>
      <c r="C16" s="1068">
        <f t="shared" si="5"/>
        <v>45203</v>
      </c>
      <c r="D16" s="1068">
        <f t="shared" si="0"/>
        <v>45205</v>
      </c>
      <c r="E16" s="1068">
        <f t="shared" si="1"/>
        <v>45210</v>
      </c>
      <c r="F16" s="1068">
        <f t="shared" si="2"/>
        <v>45210</v>
      </c>
      <c r="G16" s="1068">
        <f t="shared" si="3"/>
        <v>45211</v>
      </c>
      <c r="H16" s="1068">
        <f t="shared" si="4"/>
        <v>45213</v>
      </c>
      <c r="I16" s="235">
        <f t="shared" si="4"/>
        <v>45215</v>
      </c>
    </row>
    <row r="17" spans="1:9" ht="18.75" customHeight="1" thickBot="1">
      <c r="A17" s="444" t="s">
        <v>508</v>
      </c>
      <c r="B17" s="239" t="s">
        <v>791</v>
      </c>
      <c r="C17" s="236">
        <f t="shared" si="5"/>
        <v>45210</v>
      </c>
      <c r="D17" s="236">
        <f t="shared" ref="D17" si="6">C17+2</f>
        <v>45212</v>
      </c>
      <c r="E17" s="236">
        <f t="shared" ref="E17" si="7">D17+5</f>
        <v>45217</v>
      </c>
      <c r="F17" s="236">
        <f t="shared" ref="F17" si="8">E17</f>
        <v>45217</v>
      </c>
      <c r="G17" s="236">
        <f t="shared" ref="G17" si="9">F17+1</f>
        <v>45218</v>
      </c>
      <c r="H17" s="236">
        <f t="shared" si="4"/>
        <v>45220</v>
      </c>
      <c r="I17" s="478">
        <f t="shared" si="4"/>
        <v>45222</v>
      </c>
    </row>
    <row r="18" spans="1:9">
      <c r="D18"/>
      <c r="E18"/>
      <c r="F18"/>
    </row>
    <row r="19" spans="1:9">
      <c r="A19" s="209"/>
      <c r="B19" s="209"/>
      <c r="D19"/>
      <c r="E19"/>
      <c r="F19"/>
    </row>
    <row r="20" spans="1:9">
      <c r="A20" s="106" t="s">
        <v>183</v>
      </c>
      <c r="D20"/>
      <c r="E20"/>
      <c r="F20"/>
    </row>
    <row r="21" spans="1:9">
      <c r="D21"/>
      <c r="E21"/>
      <c r="F21"/>
    </row>
    <row r="22" spans="1:9">
      <c r="D22"/>
      <c r="E22"/>
      <c r="F22"/>
    </row>
    <row r="23" spans="1:9" ht="19.5" customHeight="1">
      <c r="D23"/>
      <c r="E23"/>
      <c r="F23"/>
    </row>
    <row r="24" spans="1:9" ht="19.5" customHeight="1">
      <c r="D24"/>
      <c r="E24"/>
      <c r="F24"/>
    </row>
    <row r="25" spans="1:9" ht="19.5" customHeight="1">
      <c r="D25"/>
      <c r="E25"/>
      <c r="F25"/>
    </row>
    <row r="26" spans="1:9" ht="19.5" customHeight="1">
      <c r="D26"/>
      <c r="E26"/>
      <c r="F26"/>
    </row>
    <row r="27" spans="1:9" ht="19.5" customHeight="1">
      <c r="D27"/>
      <c r="E27"/>
      <c r="F27"/>
    </row>
    <row r="28" spans="1:9" ht="19.5" customHeight="1">
      <c r="D28"/>
      <c r="E28" s="17"/>
      <c r="F28"/>
    </row>
    <row r="29" spans="1:9" ht="19.5" customHeight="1">
      <c r="D29"/>
      <c r="E29"/>
      <c r="F29"/>
    </row>
    <row r="30" spans="1:9" ht="19.5" customHeight="1">
      <c r="D30"/>
      <c r="E30"/>
      <c r="F30"/>
    </row>
    <row r="31" spans="1:9" ht="19.5" customHeight="1">
      <c r="D31"/>
      <c r="E31"/>
      <c r="F31"/>
    </row>
    <row r="32" spans="1:9" ht="19.5" customHeight="1">
      <c r="D32"/>
      <c r="E32"/>
      <c r="F32"/>
    </row>
    <row r="33" spans="4:6">
      <c r="D33"/>
      <c r="E33"/>
      <c r="F33"/>
    </row>
    <row r="34" spans="4:6">
      <c r="D34"/>
      <c r="E34"/>
      <c r="F34"/>
    </row>
    <row r="35" spans="4:6">
      <c r="D35"/>
      <c r="E35"/>
      <c r="F35"/>
    </row>
    <row r="36" spans="4:6">
      <c r="D36"/>
      <c r="E36"/>
      <c r="F36"/>
    </row>
    <row r="37" spans="4:6">
      <c r="D37"/>
      <c r="E37"/>
      <c r="F37"/>
    </row>
    <row r="38" spans="4:6">
      <c r="D38"/>
      <c r="E38"/>
      <c r="F38"/>
    </row>
    <row r="39" spans="4:6">
      <c r="D39"/>
      <c r="E39"/>
      <c r="F39"/>
    </row>
    <row r="40" spans="4:6">
      <c r="D40"/>
      <c r="E40"/>
      <c r="F40"/>
    </row>
    <row r="41" spans="4:6">
      <c r="D41"/>
      <c r="E41"/>
      <c r="F41"/>
    </row>
    <row r="42" spans="4:6">
      <c r="D42"/>
      <c r="E42"/>
      <c r="F42"/>
    </row>
    <row r="43" spans="4:6">
      <c r="D43"/>
      <c r="E43"/>
      <c r="F43"/>
    </row>
    <row r="44" spans="4:6">
      <c r="D44"/>
      <c r="E44"/>
      <c r="F44"/>
    </row>
    <row r="45" spans="4:6">
      <c r="D45"/>
      <c r="E45"/>
      <c r="F45"/>
    </row>
    <row r="46" spans="4:6">
      <c r="D46"/>
      <c r="E46"/>
      <c r="F46"/>
    </row>
    <row r="47" spans="4:6">
      <c r="D47"/>
      <c r="E47"/>
      <c r="F47"/>
    </row>
    <row r="48" spans="4:6">
      <c r="D48"/>
      <c r="E48"/>
      <c r="F48"/>
    </row>
    <row r="49" spans="4:6">
      <c r="D49"/>
      <c r="E49"/>
      <c r="F49"/>
    </row>
    <row r="50" spans="4:6">
      <c r="D50"/>
      <c r="E50"/>
      <c r="F50"/>
    </row>
    <row r="51" spans="4:6">
      <c r="D51"/>
      <c r="E51"/>
      <c r="F51"/>
    </row>
    <row r="52" spans="4:6">
      <c r="D52"/>
      <c r="E52"/>
      <c r="F52"/>
    </row>
    <row r="53" spans="4:6">
      <c r="D53"/>
      <c r="E53"/>
      <c r="F53"/>
    </row>
    <row r="54" spans="4:6">
      <c r="D54"/>
      <c r="E54"/>
      <c r="F54"/>
    </row>
    <row r="55" spans="4:6">
      <c r="D55"/>
      <c r="E55"/>
      <c r="F55"/>
    </row>
    <row r="56" spans="4:6">
      <c r="D56"/>
      <c r="E56"/>
      <c r="F56"/>
    </row>
    <row r="57" spans="4:6">
      <c r="D57"/>
      <c r="E57"/>
      <c r="F57"/>
    </row>
    <row r="58" spans="4:6">
      <c r="D58"/>
      <c r="E58"/>
      <c r="F58"/>
    </row>
    <row r="59" spans="4:6">
      <c r="D59"/>
      <c r="E59"/>
      <c r="F59"/>
    </row>
    <row r="60" spans="4:6">
      <c r="D60"/>
      <c r="E60"/>
      <c r="F60"/>
    </row>
    <row r="61" spans="4:6">
      <c r="D61"/>
      <c r="E61"/>
      <c r="F61"/>
    </row>
    <row r="62" spans="4:6">
      <c r="D62"/>
      <c r="E62"/>
      <c r="F62"/>
    </row>
    <row r="63" spans="4:6">
      <c r="D63"/>
      <c r="E63"/>
      <c r="F63"/>
    </row>
    <row r="64" spans="4:6">
      <c r="D64"/>
      <c r="E64"/>
      <c r="F64"/>
    </row>
    <row r="65" spans="4:6">
      <c r="D65"/>
      <c r="E65"/>
      <c r="F65"/>
    </row>
    <row r="66" spans="4:6">
      <c r="D66"/>
      <c r="E66"/>
      <c r="F66"/>
    </row>
    <row r="67" spans="4:6">
      <c r="D67"/>
      <c r="E67"/>
      <c r="F67"/>
    </row>
    <row r="68" spans="4:6">
      <c r="D68"/>
      <c r="E68"/>
      <c r="F68"/>
    </row>
    <row r="69" spans="4:6">
      <c r="D69"/>
      <c r="E69"/>
      <c r="F69"/>
    </row>
    <row r="70" spans="4:6">
      <c r="D70"/>
      <c r="E70"/>
      <c r="F70"/>
    </row>
    <row r="71" spans="4:6">
      <c r="D71"/>
      <c r="E71"/>
      <c r="F71"/>
    </row>
    <row r="72" spans="4:6">
      <c r="D72"/>
      <c r="E72"/>
      <c r="F72"/>
    </row>
    <row r="73" spans="4:6">
      <c r="D73"/>
      <c r="E73"/>
      <c r="F73"/>
    </row>
    <row r="74" spans="4:6">
      <c r="D74"/>
      <c r="E74"/>
      <c r="F74"/>
    </row>
    <row r="75" spans="4:6">
      <c r="D75"/>
      <c r="E75"/>
      <c r="F75"/>
    </row>
    <row r="76" spans="4:6">
      <c r="D76"/>
      <c r="E76"/>
      <c r="F76"/>
    </row>
    <row r="77" spans="4:6">
      <c r="D77"/>
      <c r="E77"/>
      <c r="F77"/>
    </row>
    <row r="78" spans="4:6">
      <c r="D78"/>
      <c r="E78"/>
      <c r="F78"/>
    </row>
    <row r="79" spans="4:6">
      <c r="D79"/>
      <c r="E79"/>
      <c r="F79"/>
    </row>
    <row r="80" spans="4:6">
      <c r="D80"/>
      <c r="E80"/>
      <c r="F80"/>
    </row>
    <row r="81" spans="4:6">
      <c r="D81"/>
      <c r="E81"/>
      <c r="F81"/>
    </row>
    <row r="82" spans="4:6">
      <c r="D82"/>
      <c r="E82"/>
      <c r="F82"/>
    </row>
    <row r="83" spans="4:6">
      <c r="D83"/>
      <c r="E83"/>
      <c r="F83"/>
    </row>
    <row r="84" spans="4:6">
      <c r="D84"/>
      <c r="E84"/>
      <c r="F84"/>
    </row>
    <row r="85" spans="4:6">
      <c r="D85"/>
      <c r="E85"/>
      <c r="F85"/>
    </row>
    <row r="86" spans="4:6">
      <c r="D86"/>
      <c r="E86"/>
      <c r="F86"/>
    </row>
    <row r="87" spans="4:6">
      <c r="D87"/>
      <c r="E87"/>
      <c r="F87"/>
    </row>
    <row r="88" spans="4:6">
      <c r="D88"/>
      <c r="E88"/>
      <c r="F88"/>
    </row>
    <row r="89" spans="4:6">
      <c r="D89"/>
      <c r="E89"/>
      <c r="F89"/>
    </row>
    <row r="90" spans="4:6">
      <c r="D90"/>
      <c r="E90"/>
      <c r="F90"/>
    </row>
    <row r="91" spans="4:6">
      <c r="D91"/>
      <c r="E91"/>
      <c r="F91"/>
    </row>
    <row r="92" spans="4:6">
      <c r="D92"/>
      <c r="E92"/>
      <c r="F92"/>
    </row>
    <row r="93" spans="4:6">
      <c r="D93"/>
      <c r="E93"/>
      <c r="F93"/>
    </row>
    <row r="94" spans="4:6">
      <c r="D94"/>
      <c r="E94"/>
      <c r="F94"/>
    </row>
    <row r="95" spans="4:6">
      <c r="D95"/>
      <c r="E95"/>
      <c r="F95"/>
    </row>
    <row r="96" spans="4:6">
      <c r="D96"/>
      <c r="E96"/>
      <c r="F96"/>
    </row>
    <row r="97" spans="4:6">
      <c r="D97"/>
      <c r="E97"/>
      <c r="F97"/>
    </row>
    <row r="98" spans="4:6">
      <c r="D98"/>
      <c r="E98"/>
      <c r="F98"/>
    </row>
    <row r="99" spans="4:6">
      <c r="D99"/>
      <c r="E99"/>
      <c r="F99"/>
    </row>
    <row r="100" spans="4:6">
      <c r="D100"/>
      <c r="E100"/>
      <c r="F100"/>
    </row>
    <row r="101" spans="4:6">
      <c r="D101"/>
      <c r="E101"/>
      <c r="F101"/>
    </row>
    <row r="102" spans="4:6">
      <c r="D102"/>
      <c r="E102"/>
      <c r="F102"/>
    </row>
    <row r="103" spans="4:6">
      <c r="D103"/>
      <c r="E103"/>
      <c r="F103"/>
    </row>
    <row r="104" spans="4:6">
      <c r="D104"/>
      <c r="E104"/>
      <c r="F104"/>
    </row>
    <row r="105" spans="4:6">
      <c r="D105"/>
      <c r="E105"/>
      <c r="F105"/>
    </row>
    <row r="106" spans="4:6">
      <c r="D106"/>
      <c r="E106"/>
      <c r="F106"/>
    </row>
    <row r="107" spans="4:6">
      <c r="D107"/>
      <c r="E107"/>
      <c r="F107"/>
    </row>
    <row r="108" spans="4:6">
      <c r="D108"/>
      <c r="E108"/>
      <c r="F108"/>
    </row>
    <row r="109" spans="4:6">
      <c r="D109"/>
      <c r="E109"/>
      <c r="F109"/>
    </row>
    <row r="110" spans="4:6">
      <c r="D110"/>
      <c r="E110"/>
      <c r="F110"/>
    </row>
    <row r="111" spans="4:6">
      <c r="D111"/>
      <c r="E111"/>
      <c r="F111"/>
    </row>
    <row r="112" spans="4:6">
      <c r="D112"/>
      <c r="E112"/>
      <c r="F112"/>
    </row>
  </sheetData>
  <mergeCells count="7">
    <mergeCell ref="A1:I1"/>
    <mergeCell ref="A2:I2"/>
    <mergeCell ref="A3:I3"/>
    <mergeCell ref="A4:I4"/>
    <mergeCell ref="A9:A10"/>
    <mergeCell ref="B9:B10"/>
    <mergeCell ref="D9:I9"/>
  </mergeCells>
  <hyperlinks>
    <hyperlink ref="A5" location="INDEX!A1" display="BACK TO INDEX"/>
  </hyperlinks>
  <pageMargins left="0.2" right="0.2" top="0.5" bottom="0.25" header="0.3" footer="0.3"/>
  <pageSetup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0070C0"/>
  </sheetPr>
  <dimension ref="A1:AK140"/>
  <sheetViews>
    <sheetView zoomScale="130" zoomScaleNormal="130" workbookViewId="0">
      <pane ySplit="5" topLeftCell="A6" activePane="bottomLeft" state="frozen"/>
      <selection activeCell="D18" sqref="D18"/>
      <selection pane="bottomLeft" activeCell="A4" sqref="A4"/>
    </sheetView>
  </sheetViews>
  <sheetFormatPr defaultRowHeight="12.95" customHeight="1"/>
  <cols>
    <col min="1" max="1" width="17.85546875" style="49" customWidth="1"/>
    <col min="2" max="2" width="9" style="523" customWidth="1"/>
    <col min="3" max="3" width="7" style="56" customWidth="1"/>
    <col min="4" max="6" width="5.85546875" style="49" customWidth="1"/>
    <col min="7" max="7" width="6.42578125" style="49" customWidth="1"/>
    <col min="8" max="8" width="6.28515625" style="49" customWidth="1"/>
    <col min="9" max="9" width="5.85546875" style="49" customWidth="1"/>
    <col min="10" max="10" width="5.42578125" style="49" customWidth="1"/>
    <col min="11" max="11" width="7.28515625" style="49" customWidth="1"/>
    <col min="12" max="12" width="5.85546875" style="49" customWidth="1"/>
    <col min="13" max="13" width="7" style="49" customWidth="1"/>
    <col min="14" max="14" width="5.85546875" style="49" customWidth="1"/>
    <col min="15" max="15" width="8.5703125" style="49" customWidth="1"/>
    <col min="16" max="16" width="10.28515625" style="49" customWidth="1"/>
    <col min="17" max="17" width="7" style="49" customWidth="1"/>
    <col min="18" max="18" width="7.85546875" style="49" customWidth="1"/>
    <col min="19" max="19" width="32.7109375" style="49" customWidth="1"/>
    <col min="20" max="16384" width="9.140625" style="49"/>
  </cols>
  <sheetData>
    <row r="1" spans="1:36" ht="0.75" customHeight="1">
      <c r="B1" s="1493"/>
      <c r="C1" s="1493"/>
      <c r="D1" s="1493"/>
      <c r="E1" s="1493"/>
      <c r="F1" s="1493"/>
      <c r="G1" s="1493"/>
      <c r="H1" s="1493"/>
      <c r="I1" s="1493"/>
      <c r="J1" s="1493"/>
      <c r="K1" s="1493"/>
      <c r="L1" s="1493"/>
      <c r="M1" s="1493"/>
      <c r="N1" s="1493"/>
      <c r="O1" s="1493"/>
      <c r="P1" s="1493"/>
      <c r="Q1" s="1493"/>
      <c r="R1" s="1493"/>
    </row>
    <row r="2" spans="1:36" ht="18.75" customHeight="1">
      <c r="A2" s="1494" t="s">
        <v>0</v>
      </c>
      <c r="B2" s="1494"/>
      <c r="C2" s="1494"/>
      <c r="D2" s="1494"/>
      <c r="E2" s="1494"/>
      <c r="F2" s="1494"/>
      <c r="G2" s="1494"/>
      <c r="H2" s="1494"/>
      <c r="I2" s="1494"/>
      <c r="J2" s="1494"/>
      <c r="K2" s="1494"/>
      <c r="L2" s="1494"/>
      <c r="M2" s="1494"/>
      <c r="N2" s="1494"/>
      <c r="O2" s="1494"/>
      <c r="P2" s="1494"/>
      <c r="Q2" s="1494"/>
      <c r="R2" s="1494"/>
    </row>
    <row r="3" spans="1:36" s="50" customFormat="1" ht="13.5" customHeight="1">
      <c r="A3" s="1492" t="s">
        <v>249</v>
      </c>
      <c r="B3" s="1492"/>
      <c r="C3" s="1492"/>
      <c r="D3" s="1492"/>
      <c r="E3" s="1492"/>
      <c r="F3" s="1492"/>
      <c r="G3" s="1492"/>
      <c r="H3" s="1492"/>
      <c r="I3" s="1492"/>
      <c r="J3" s="1492"/>
      <c r="K3" s="1492"/>
      <c r="L3" s="1492"/>
      <c r="M3" s="1492"/>
      <c r="N3" s="1492"/>
      <c r="O3" s="1492"/>
      <c r="P3" s="1492"/>
      <c r="Q3" s="1492"/>
      <c r="R3" s="1492"/>
      <c r="S3" s="539"/>
      <c r="T3" s="539"/>
      <c r="U3" s="539"/>
      <c r="V3" s="539"/>
      <c r="W3" s="539"/>
      <c r="X3" s="539"/>
      <c r="Y3" s="539"/>
      <c r="Z3" s="539"/>
      <c r="AA3" s="539"/>
    </row>
    <row r="4" spans="1:36" ht="14.25" customHeight="1" thickBot="1">
      <c r="A4" s="795" t="s">
        <v>91</v>
      </c>
      <c r="B4" s="519"/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336" t="s">
        <v>47</v>
      </c>
      <c r="P4" s="337">
        <f ca="1">TODAY()</f>
        <v>45163</v>
      </c>
      <c r="Q4" s="198"/>
      <c r="R4" s="52"/>
      <c r="S4" s="539"/>
      <c r="T4" s="539"/>
      <c r="U4" s="539"/>
      <c r="V4" s="539"/>
      <c r="W4" s="539"/>
      <c r="X4" s="539"/>
      <c r="Y4" s="539"/>
      <c r="Z4" s="539"/>
      <c r="AA4" s="539"/>
    </row>
    <row r="5" spans="1:36" s="53" customFormat="1" ht="16.5" customHeight="1" thickBot="1">
      <c r="A5" s="574" t="s">
        <v>1</v>
      </c>
      <c r="B5" s="575" t="s">
        <v>2</v>
      </c>
      <c r="C5" s="576" t="s">
        <v>3</v>
      </c>
      <c r="D5" s="577" t="s">
        <v>4</v>
      </c>
      <c r="E5" s="577" t="s">
        <v>5</v>
      </c>
      <c r="F5" s="577" t="s">
        <v>15</v>
      </c>
      <c r="G5" s="577" t="s">
        <v>6</v>
      </c>
      <c r="H5" s="577" t="s">
        <v>50</v>
      </c>
      <c r="I5" s="577" t="s">
        <v>8</v>
      </c>
      <c r="J5" s="577" t="s">
        <v>13</v>
      </c>
      <c r="K5" s="577" t="s">
        <v>12</v>
      </c>
      <c r="L5" s="577" t="s">
        <v>14</v>
      </c>
      <c r="M5" s="577" t="s">
        <v>9</v>
      </c>
      <c r="N5" s="577" t="s">
        <v>144</v>
      </c>
      <c r="O5" s="578" t="s">
        <v>146</v>
      </c>
      <c r="P5" s="1495" t="s">
        <v>116</v>
      </c>
      <c r="Q5" s="1495"/>
      <c r="R5" s="579" t="s">
        <v>10</v>
      </c>
      <c r="S5" s="539"/>
      <c r="T5" s="539"/>
      <c r="U5" s="539"/>
      <c r="V5" s="539"/>
      <c r="W5" s="539"/>
      <c r="X5" s="539"/>
      <c r="Y5" s="539"/>
      <c r="Z5" s="539"/>
      <c r="AA5" s="539"/>
    </row>
    <row r="6" spans="1:36" s="204" customFormat="1" ht="13.5" customHeight="1">
      <c r="A6" s="342" t="str">
        <f>IF(VLOOKUP(INDEX(WH!$B$9:$M$50,MATCH(C6,WH!$M$9:$M$50,0),1),WH!$B$9:$M$50,12,0)=GENERAL!P6,INDEX(WH!$B$9:$M$50,MATCH(C6,WH!$M$9:$M$50,0),1),INDEX(WH!$B$9:$M$50,MATCH(C6,WH!$M$9:$M$50,0),1))</f>
        <v>WAN HAI 366</v>
      </c>
      <c r="B6" s="520" t="str">
        <f>CONCATENATE(IF(VLOOKUP(INDEX(WH!$B$9:$M$38,MATCH(C6,WH!$M$9:$M$38,0),1),WH!$B$9:$M$38,12,0)=GENERAL!P6,INDEX(WH!$B$9:$M$38,MATCH(C6,WH!$M$9:$M$38,0),2),INDEX(WH!$B$9:$M$38,MATCH(C6,WH!$M$9:$M$38,0),2)),TEXT(IF(VLOOKUP(INDEX(WH!$B$9:$M$38,MATCH(C6,WH!$M$9:$M$38,0),1),WH!$B$9:$M$38,12,0)=GENERAL!P6,INDEX(WH!$B$9:$M$38,MATCH(C6,WH!$M$9:$M$38,0),3),INDEX(WH!$B$9:$M$38,MATCH(C6,WH!$M$9:$M$38,0),3)),"00#"))</f>
        <v>N002</v>
      </c>
      <c r="C6" s="623">
        <v>45166</v>
      </c>
      <c r="D6" s="340">
        <f>C6+8</f>
        <v>45174</v>
      </c>
      <c r="E6" s="340">
        <f>C6+14</f>
        <v>45180</v>
      </c>
      <c r="F6" s="340" t="s">
        <v>11</v>
      </c>
      <c r="G6" s="338">
        <f>C6+10</f>
        <v>45176</v>
      </c>
      <c r="H6" s="338">
        <f>C6+9</f>
        <v>45175</v>
      </c>
      <c r="I6" s="340">
        <f>C6+12</f>
        <v>45178</v>
      </c>
      <c r="J6" s="340" t="s">
        <v>11</v>
      </c>
      <c r="K6" s="340" t="s">
        <v>11</v>
      </c>
      <c r="L6" s="340" t="s">
        <v>11</v>
      </c>
      <c r="M6" s="340" t="s">
        <v>11</v>
      </c>
      <c r="N6" s="340" t="s">
        <v>11</v>
      </c>
      <c r="O6" s="340" t="s">
        <v>11</v>
      </c>
      <c r="P6" s="341">
        <v>0.4993055555555555</v>
      </c>
      <c r="Q6" s="340">
        <f>C6-1</f>
        <v>45165</v>
      </c>
      <c r="R6" s="343" t="s">
        <v>18</v>
      </c>
      <c r="S6" s="539"/>
      <c r="T6" s="55"/>
      <c r="U6" s="55"/>
      <c r="V6" s="55"/>
      <c r="W6" s="55"/>
      <c r="X6" s="55"/>
      <c r="Y6" s="55"/>
      <c r="Z6" s="55"/>
      <c r="AA6" s="55"/>
      <c r="AB6" s="228"/>
      <c r="AC6" s="228"/>
      <c r="AD6" s="228"/>
      <c r="AE6" s="228"/>
      <c r="AF6" s="228"/>
      <c r="AG6" s="228"/>
      <c r="AH6" s="228"/>
      <c r="AI6" s="228"/>
      <c r="AJ6" s="228"/>
    </row>
    <row r="7" spans="1:36" s="204" customFormat="1" ht="13.5" customHeight="1">
      <c r="A7" s="546" t="str">
        <f>CNC!A11</f>
        <v>NORDLEOPARD</v>
      </c>
      <c r="B7" s="547" t="str">
        <f>CNC!B11</f>
        <v>3CGS2N1NC</v>
      </c>
      <c r="C7" s="548">
        <f>C6+2</f>
        <v>45168</v>
      </c>
      <c r="D7" s="532"/>
      <c r="E7" s="532">
        <f>C7+9</f>
        <v>45177</v>
      </c>
      <c r="F7" s="532">
        <f>C7+8</f>
        <v>45176</v>
      </c>
      <c r="G7" s="532">
        <f>C7+7</f>
        <v>45175</v>
      </c>
      <c r="H7" s="532">
        <f>C7+6</f>
        <v>45174</v>
      </c>
      <c r="I7" s="549" t="s">
        <v>11</v>
      </c>
      <c r="J7" s="549" t="s">
        <v>11</v>
      </c>
      <c r="K7" s="549" t="s">
        <v>11</v>
      </c>
      <c r="L7" s="549" t="s">
        <v>11</v>
      </c>
      <c r="M7" s="549" t="s">
        <v>11</v>
      </c>
      <c r="N7" s="549" t="s">
        <v>11</v>
      </c>
      <c r="O7" s="549" t="s">
        <v>11</v>
      </c>
      <c r="P7" s="550">
        <v>0.66666666666666663</v>
      </c>
      <c r="Q7" s="549">
        <f>C7-1</f>
        <v>45167</v>
      </c>
      <c r="R7" s="551" t="s">
        <v>285</v>
      </c>
      <c r="S7" s="539"/>
      <c r="T7" s="55"/>
      <c r="U7" s="55"/>
      <c r="V7" s="55"/>
      <c r="W7" s="55"/>
      <c r="X7" s="55"/>
      <c r="Y7" s="55"/>
      <c r="Z7" s="55"/>
      <c r="AA7" s="55"/>
      <c r="AB7" s="228"/>
      <c r="AC7" s="228"/>
      <c r="AD7" s="228"/>
      <c r="AE7" s="228"/>
      <c r="AF7" s="228"/>
      <c r="AG7" s="228"/>
      <c r="AH7" s="228"/>
      <c r="AI7" s="228"/>
      <c r="AJ7" s="228"/>
    </row>
    <row r="8" spans="1:36" s="573" customFormat="1" ht="13.5" customHeight="1">
      <c r="A8" s="565" t="str">
        <f>EVR!A9</f>
        <v>EVER CONNECT</v>
      </c>
      <c r="B8" s="566" t="str">
        <f>EVR!B9</f>
        <v>1598-025N</v>
      </c>
      <c r="C8" s="567">
        <f>C6-1</f>
        <v>45165</v>
      </c>
      <c r="D8" s="568" t="s">
        <v>11</v>
      </c>
      <c r="E8" s="568" t="s">
        <v>11</v>
      </c>
      <c r="F8" s="569">
        <f>C8+11</f>
        <v>45176</v>
      </c>
      <c r="G8" s="569">
        <f>C8+9</f>
        <v>45174</v>
      </c>
      <c r="H8" s="569">
        <f>C8+8</f>
        <v>45173</v>
      </c>
      <c r="I8" s="568" t="s">
        <v>11</v>
      </c>
      <c r="J8" s="568" t="s">
        <v>11</v>
      </c>
      <c r="K8" s="568" t="s">
        <v>11</v>
      </c>
      <c r="L8" s="569">
        <f>C8+10</f>
        <v>45175</v>
      </c>
      <c r="M8" s="568" t="s">
        <v>11</v>
      </c>
      <c r="N8" s="568" t="s">
        <v>11</v>
      </c>
      <c r="O8" s="569">
        <f>C8+10</f>
        <v>45175</v>
      </c>
      <c r="P8" s="570">
        <v>0.70833333333333337</v>
      </c>
      <c r="Q8" s="568">
        <f>C8-1</f>
        <v>45164</v>
      </c>
      <c r="R8" s="571" t="s">
        <v>140</v>
      </c>
      <c r="S8" s="539"/>
      <c r="T8" s="55"/>
      <c r="U8" s="55"/>
      <c r="V8" s="55"/>
      <c r="W8" s="55"/>
      <c r="X8" s="55"/>
      <c r="Y8" s="55"/>
      <c r="Z8" s="55"/>
      <c r="AA8" s="55"/>
      <c r="AB8" s="572"/>
      <c r="AC8" s="572"/>
      <c r="AD8" s="572"/>
      <c r="AE8" s="572"/>
      <c r="AF8" s="572"/>
      <c r="AG8" s="572"/>
      <c r="AH8" s="572"/>
      <c r="AI8" s="572"/>
      <c r="AJ8" s="572"/>
    </row>
    <row r="9" spans="1:36" s="204" customFormat="1" ht="13.5" customHeight="1">
      <c r="A9" s="342" t="str">
        <f>EVR!A26</f>
        <v>UNI-PATRIOT</v>
      </c>
      <c r="B9" s="520" t="str">
        <f>EVR!B26</f>
        <v xml:space="preserve">0228-386N </v>
      </c>
      <c r="C9" s="339">
        <f>C8</f>
        <v>45165</v>
      </c>
      <c r="D9" s="338">
        <f>C9+8</f>
        <v>45173</v>
      </c>
      <c r="E9" s="338">
        <f>C9+8</f>
        <v>45173</v>
      </c>
      <c r="F9" s="338"/>
      <c r="H9" s="338"/>
      <c r="I9" s="340"/>
      <c r="J9" s="338">
        <f>C9+11</f>
        <v>45176</v>
      </c>
      <c r="K9" s="340"/>
      <c r="L9" s="338"/>
      <c r="M9" s="340"/>
      <c r="N9" s="340"/>
      <c r="O9" s="338"/>
      <c r="P9" s="341">
        <v>0.125</v>
      </c>
      <c r="Q9" s="340">
        <f>C9</f>
        <v>45165</v>
      </c>
      <c r="R9" s="343" t="s">
        <v>140</v>
      </c>
      <c r="S9" s="539"/>
      <c r="T9" s="55"/>
      <c r="U9" s="55"/>
      <c r="V9" s="55"/>
      <c r="W9" s="55"/>
      <c r="X9" s="55"/>
      <c r="Y9" s="55"/>
      <c r="Z9" s="55"/>
      <c r="AA9" s="55"/>
      <c r="AB9" s="229"/>
      <c r="AC9" s="229"/>
      <c r="AD9" s="229"/>
      <c r="AE9" s="229"/>
      <c r="AF9" s="229"/>
      <c r="AG9" s="229"/>
      <c r="AH9" s="229"/>
      <c r="AI9" s="229"/>
      <c r="AJ9" s="229"/>
    </row>
    <row r="10" spans="1:36" s="204" customFormat="1" ht="13.5" customHeight="1">
      <c r="A10" s="342" t="str">
        <f>'ONE JV2'!A9</f>
        <v xml:space="preserve">CALLAO BRIDGE </v>
      </c>
      <c r="B10" s="520" t="str">
        <f>'ONE JV2'!B9</f>
        <v>241N</v>
      </c>
      <c r="C10" s="339">
        <f>C9</f>
        <v>45165</v>
      </c>
      <c r="D10" s="338">
        <f>C10+7</f>
        <v>45172</v>
      </c>
      <c r="E10" s="338">
        <f>C10+8</f>
        <v>45173</v>
      </c>
      <c r="F10" s="338">
        <f>C10+9</f>
        <v>45174</v>
      </c>
      <c r="G10" s="340" t="s">
        <v>11</v>
      </c>
      <c r="H10" s="340" t="s">
        <v>11</v>
      </c>
      <c r="I10" s="340" t="s">
        <v>11</v>
      </c>
      <c r="J10" s="340" t="s">
        <v>11</v>
      </c>
      <c r="K10" s="340" t="s">
        <v>11</v>
      </c>
      <c r="L10" s="340" t="s">
        <v>11</v>
      </c>
      <c r="M10" s="340" t="s">
        <v>11</v>
      </c>
      <c r="N10" s="340" t="s">
        <v>11</v>
      </c>
      <c r="O10" s="338">
        <f>C10+9</f>
        <v>45174</v>
      </c>
      <c r="P10" s="341">
        <v>0.375</v>
      </c>
      <c r="Q10" s="340">
        <f>C10</f>
        <v>45165</v>
      </c>
      <c r="R10" s="343" t="s">
        <v>212</v>
      </c>
      <c r="S10" s="539"/>
      <c r="T10" s="55"/>
      <c r="U10" s="55"/>
      <c r="V10" s="55"/>
      <c r="W10" s="55"/>
      <c r="X10" s="55"/>
      <c r="Y10" s="55"/>
      <c r="Z10" s="55"/>
      <c r="AA10" s="55"/>
      <c r="AB10" s="228"/>
      <c r="AC10" s="228"/>
      <c r="AD10" s="228"/>
      <c r="AE10" s="228"/>
      <c r="AF10" s="228"/>
      <c r="AG10" s="228"/>
      <c r="AH10" s="228"/>
      <c r="AI10" s="228"/>
      <c r="AJ10" s="228"/>
    </row>
    <row r="11" spans="1:36" s="204" customFormat="1" ht="13.5" customHeight="1">
      <c r="A11" s="342" t="s">
        <v>359</v>
      </c>
      <c r="B11" s="520" t="str">
        <f>'KMTC 1'!C42</f>
        <v>2311N</v>
      </c>
      <c r="C11" s="339">
        <f>C7+1</f>
        <v>45169</v>
      </c>
      <c r="D11" s="340" t="s">
        <v>11</v>
      </c>
      <c r="E11" s="340" t="s">
        <v>11</v>
      </c>
      <c r="F11" s="340" t="s">
        <v>11</v>
      </c>
      <c r="G11" s="340" t="s">
        <v>11</v>
      </c>
      <c r="H11" s="340" t="s">
        <v>11</v>
      </c>
      <c r="I11" s="340" t="s">
        <v>11</v>
      </c>
      <c r="J11" s="340" t="s">
        <v>11</v>
      </c>
      <c r="K11" s="340">
        <f>C11+15</f>
        <v>45184</v>
      </c>
      <c r="L11" s="340" t="s">
        <v>11</v>
      </c>
      <c r="M11" s="340">
        <f>C11+15</f>
        <v>45184</v>
      </c>
      <c r="N11" s="340" t="s">
        <v>11</v>
      </c>
      <c r="O11" s="340" t="s">
        <v>11</v>
      </c>
      <c r="P11" s="341">
        <v>0.83333333333333337</v>
      </c>
      <c r="Q11" s="340">
        <f>C11-1</f>
        <v>45168</v>
      </c>
      <c r="R11" s="541" t="s">
        <v>16</v>
      </c>
      <c r="S11" s="539"/>
      <c r="T11" s="790"/>
      <c r="U11" s="790"/>
      <c r="V11" s="790"/>
      <c r="W11" s="790"/>
      <c r="X11" s="790"/>
      <c r="Y11" s="790"/>
      <c r="Z11" s="790"/>
      <c r="AA11" s="790"/>
      <c r="AB11" s="228"/>
      <c r="AC11" s="228"/>
      <c r="AD11" s="228"/>
      <c r="AE11" s="228"/>
      <c r="AF11" s="228"/>
      <c r="AG11" s="228"/>
      <c r="AH11" s="228"/>
      <c r="AI11" s="228"/>
      <c r="AJ11" s="228"/>
    </row>
    <row r="12" spans="1:36" s="204" customFormat="1" ht="13.5" customHeight="1">
      <c r="A12" s="342" t="str">
        <f>'ONE JT1'!A9</f>
        <v xml:space="preserve">ACX PEARL </v>
      </c>
      <c r="B12" s="520" t="str">
        <f>'ONE JT1'!B9</f>
        <v>243N</v>
      </c>
      <c r="C12" s="339">
        <f>C10+1</f>
        <v>45166</v>
      </c>
      <c r="D12" s="340" t="s">
        <v>11</v>
      </c>
      <c r="E12" s="340" t="s">
        <v>11</v>
      </c>
      <c r="F12" s="340" t="s">
        <v>11</v>
      </c>
      <c r="G12" s="338">
        <f>C12+9</f>
        <v>45175</v>
      </c>
      <c r="H12" s="338">
        <f>C12+8</f>
        <v>45174</v>
      </c>
      <c r="I12" s="340" t="s">
        <v>11</v>
      </c>
      <c r="J12" s="340" t="s">
        <v>11</v>
      </c>
      <c r="K12" s="340" t="s">
        <v>11</v>
      </c>
      <c r="L12" s="338">
        <f>C12+6</f>
        <v>45172</v>
      </c>
      <c r="M12" s="340" t="s">
        <v>11</v>
      </c>
      <c r="N12" s="340" t="s">
        <v>11</v>
      </c>
      <c r="O12" s="340" t="s">
        <v>11</v>
      </c>
      <c r="P12" s="341">
        <v>0.91666666666666663</v>
      </c>
      <c r="Q12" s="340">
        <f>C12-2</f>
        <v>45164</v>
      </c>
      <c r="R12" s="343" t="s">
        <v>212</v>
      </c>
      <c r="S12" s="539"/>
      <c r="T12" s="55"/>
      <c r="U12" s="55"/>
      <c r="V12" s="55"/>
      <c r="W12" s="55"/>
      <c r="X12" s="55"/>
      <c r="Y12" s="55"/>
      <c r="Z12" s="55"/>
      <c r="AA12" s="55"/>
      <c r="AB12" s="228"/>
      <c r="AC12" s="228"/>
      <c r="AD12" s="228"/>
      <c r="AE12" s="228"/>
      <c r="AF12" s="228"/>
      <c r="AG12" s="228"/>
      <c r="AH12" s="228"/>
      <c r="AI12" s="228"/>
      <c r="AJ12" s="228"/>
    </row>
    <row r="13" spans="1:36" s="204" customFormat="1" ht="13.5" customHeight="1">
      <c r="A13" s="342" t="str">
        <f>SITC!A28</f>
        <v>SITC LIAONING</v>
      </c>
      <c r="B13" s="520" t="str">
        <f>SITC!B28</f>
        <v>2317N</v>
      </c>
      <c r="C13" s="339">
        <f>C15-1</f>
        <v>45163</v>
      </c>
      <c r="D13" s="338">
        <f>C13+10</f>
        <v>45173</v>
      </c>
      <c r="E13" s="338">
        <f>C13+11</f>
        <v>45174</v>
      </c>
      <c r="F13" s="340" t="s">
        <v>11</v>
      </c>
      <c r="G13" s="340" t="s">
        <v>11</v>
      </c>
      <c r="H13" s="340" t="s">
        <v>11</v>
      </c>
      <c r="I13" s="340" t="s">
        <v>11</v>
      </c>
      <c r="J13" s="340" t="s">
        <v>11</v>
      </c>
      <c r="K13" s="340" t="s">
        <v>11</v>
      </c>
      <c r="L13" s="340" t="s">
        <v>11</v>
      </c>
      <c r="M13" s="340" t="s">
        <v>11</v>
      </c>
      <c r="N13" s="340" t="s">
        <v>11</v>
      </c>
      <c r="O13" s="340" t="s">
        <v>11</v>
      </c>
      <c r="P13" s="341">
        <v>0.70833333333333337</v>
      </c>
      <c r="Q13" s="340">
        <f>C13-1</f>
        <v>45162</v>
      </c>
      <c r="R13" s="343" t="s">
        <v>257</v>
      </c>
      <c r="S13" s="539"/>
      <c r="T13" s="55"/>
      <c r="U13" s="55"/>
      <c r="V13" s="55"/>
      <c r="W13" s="55"/>
      <c r="X13" s="55"/>
      <c r="Y13" s="55"/>
      <c r="Z13" s="55"/>
      <c r="AA13" s="55"/>
      <c r="AB13" s="229"/>
      <c r="AC13" s="229"/>
      <c r="AD13" s="229"/>
      <c r="AE13" s="229"/>
      <c r="AF13" s="229"/>
      <c r="AG13" s="229"/>
      <c r="AH13" s="229"/>
      <c r="AI13" s="229"/>
      <c r="AJ13" s="229"/>
    </row>
    <row r="14" spans="1:36" s="218" customFormat="1" ht="13.5" customHeight="1">
      <c r="A14" s="342" t="str">
        <f>IF(VLOOKUP(INDEX(WH!$B$9:$M$39,MATCH(C14,WH!$M$9:$M$39,0),1),WH!$B$9:$M$39,5,0)=GENERAL!P14,INDEX(WH!$B$9:$M$39,MATCH(C14,WH!$M$9:$M$39,0),1),INDEX(WH!$B$9:$M$39,MATCH(C14,WH!$M$9:$M$39,0)+1,1))</f>
        <v>WAN HAI 275</v>
      </c>
      <c r="B14" s="520" t="str">
        <f>CONCATENATE(IF(VLOOKUP(INDEX(WH!$B$9:$M$39,MATCH(C14,WH!$M$9:$M$39,0),1),WH!$B$9:$M$39,5,0)=GENERAL!P14,INDEX(WH!$B$9:$M$39,MATCH(C14,WH!$M$9:$M$39,0),2),INDEX(WH!$B$9:$M$39,MATCH(C14,WH!$M$9:$M$39,0)+1,2)),TEXT(IF(VLOOKUP(INDEX(WH!$B$9:$M$39,MATCH(C14,WH!$M$9:$M$39,0),1),WH!$B$9:$M$39,5,0)=GENERAL!P14,INDEX(WH!$B$9:$M$39,MATCH(C14,WH!$M$9:$M$39,0),3),INDEX(WH!$B$9:$M$39,MATCH(C14,WH!$M$9:$M$39,0)+1,3)),"00#"))</f>
        <v>N201</v>
      </c>
      <c r="C14" s="339">
        <f>C8-1</f>
        <v>45164</v>
      </c>
      <c r="D14" s="338">
        <f>C14+10</f>
        <v>45174</v>
      </c>
      <c r="E14" s="338">
        <f>C14+9</f>
        <v>45173</v>
      </c>
      <c r="F14" s="340" t="s">
        <v>11</v>
      </c>
      <c r="G14" s="340" t="s">
        <v>11</v>
      </c>
      <c r="H14" s="340" t="s">
        <v>11</v>
      </c>
      <c r="I14" s="340" t="s">
        <v>11</v>
      </c>
      <c r="J14" s="338">
        <f>C14+7</f>
        <v>45171</v>
      </c>
      <c r="K14" s="340" t="s">
        <v>11</v>
      </c>
      <c r="L14" s="340" t="s">
        <v>11</v>
      </c>
      <c r="M14" s="340" t="s">
        <v>11</v>
      </c>
      <c r="N14" s="340" t="s">
        <v>11</v>
      </c>
      <c r="O14" s="340">
        <f>C14+12</f>
        <v>45176</v>
      </c>
      <c r="P14" s="341">
        <v>0.16666666666666666</v>
      </c>
      <c r="Q14" s="340">
        <f>C14-1</f>
        <v>45163</v>
      </c>
      <c r="R14" s="343" t="s">
        <v>18</v>
      </c>
      <c r="S14" s="539"/>
      <c r="T14" s="55"/>
      <c r="U14" s="55"/>
      <c r="V14" s="55"/>
      <c r="W14" s="55"/>
      <c r="X14" s="55"/>
      <c r="Y14" s="55"/>
      <c r="Z14" s="55"/>
      <c r="AA14" s="55"/>
      <c r="AB14" s="228"/>
      <c r="AC14" s="228"/>
      <c r="AD14" s="228"/>
      <c r="AE14" s="228"/>
      <c r="AF14" s="228"/>
      <c r="AG14" s="228"/>
      <c r="AH14" s="228"/>
      <c r="AI14" s="228"/>
      <c r="AJ14" s="228"/>
    </row>
    <row r="15" spans="1:36" s="218" customFormat="1" ht="13.5" customHeight="1">
      <c r="A15" s="1120" t="str">
        <f>'SINOTRANS ( ORIMAS)'!A11</f>
        <v>AS SERENA</v>
      </c>
      <c r="B15" s="520" t="str">
        <f>'SINOTRANS ( ORIMAS)'!B11</f>
        <v>2333S/2333N</v>
      </c>
      <c r="C15" s="339">
        <f>C14</f>
        <v>45164</v>
      </c>
      <c r="D15" s="338">
        <f>C15+9</f>
        <v>45173</v>
      </c>
      <c r="E15" s="338">
        <f>C15+10</f>
        <v>45174</v>
      </c>
      <c r="F15" s="340" t="s">
        <v>11</v>
      </c>
      <c r="G15" s="340" t="s">
        <v>11</v>
      </c>
      <c r="H15" s="340" t="s">
        <v>11</v>
      </c>
      <c r="I15" s="340" t="s">
        <v>11</v>
      </c>
      <c r="J15" s="340" t="s">
        <v>11</v>
      </c>
      <c r="K15" s="340" t="s">
        <v>11</v>
      </c>
      <c r="L15" s="340" t="s">
        <v>11</v>
      </c>
      <c r="M15" s="340" t="s">
        <v>11</v>
      </c>
      <c r="N15" s="340" t="s">
        <v>11</v>
      </c>
      <c r="O15" s="340" t="s">
        <v>11</v>
      </c>
      <c r="P15" s="341">
        <v>0.95833333333333337</v>
      </c>
      <c r="Q15" s="340">
        <f>C15-2</f>
        <v>45162</v>
      </c>
      <c r="R15" s="343" t="s">
        <v>341</v>
      </c>
      <c r="S15" s="539"/>
      <c r="T15" s="55"/>
      <c r="U15" s="55"/>
      <c r="V15" s="55"/>
      <c r="W15" s="55"/>
      <c r="X15" s="55"/>
      <c r="Y15" s="55"/>
      <c r="Z15" s="55"/>
      <c r="AA15" s="55"/>
      <c r="AB15" s="228"/>
      <c r="AC15" s="228"/>
      <c r="AD15" s="228"/>
      <c r="AE15" s="228"/>
      <c r="AF15" s="228"/>
      <c r="AG15" s="228"/>
      <c r="AH15" s="228"/>
      <c r="AI15" s="228"/>
      <c r="AJ15" s="228"/>
    </row>
    <row r="16" spans="1:36" s="218" customFormat="1" ht="13.5" customHeight="1">
      <c r="A16" s="342" t="str">
        <f>'ONE JSM'!A9</f>
        <v xml:space="preserve">LORRAINE </v>
      </c>
      <c r="B16" s="520" t="str">
        <f>'ONE JSM'!B9</f>
        <v>014N</v>
      </c>
      <c r="C16" s="339">
        <f>C10-1</f>
        <v>45164</v>
      </c>
      <c r="D16" s="340" t="s">
        <v>11</v>
      </c>
      <c r="E16" s="338">
        <f>C16+11</f>
        <v>45175</v>
      </c>
      <c r="F16" s="338">
        <f>C16+10</f>
        <v>45174</v>
      </c>
      <c r="G16" s="338">
        <f>C16+8</f>
        <v>45172</v>
      </c>
      <c r="H16" s="338">
        <f>C16+7</f>
        <v>45171</v>
      </c>
      <c r="I16" s="340" t="s">
        <v>11</v>
      </c>
      <c r="J16" s="340" t="s">
        <v>11</v>
      </c>
      <c r="K16" s="340" t="s">
        <v>11</v>
      </c>
      <c r="L16" s="338">
        <f>C16+9</f>
        <v>45173</v>
      </c>
      <c r="M16" s="340" t="s">
        <v>11</v>
      </c>
      <c r="N16" s="338">
        <f>C16+7</f>
        <v>45171</v>
      </c>
      <c r="O16" s="340" t="s">
        <v>11</v>
      </c>
      <c r="P16" s="341">
        <v>0.58333333333333337</v>
      </c>
      <c r="Q16" s="340">
        <f>C16-2</f>
        <v>45162</v>
      </c>
      <c r="R16" s="343" t="s">
        <v>212</v>
      </c>
      <c r="S16" s="539"/>
      <c r="T16" s="55"/>
      <c r="U16" s="55"/>
      <c r="V16" s="55"/>
      <c r="W16" s="55"/>
      <c r="X16" s="55"/>
      <c r="Y16" s="55"/>
      <c r="Z16" s="55"/>
      <c r="AA16" s="55"/>
      <c r="AB16" s="228"/>
      <c r="AC16" s="228"/>
      <c r="AD16" s="228"/>
      <c r="AE16" s="228"/>
      <c r="AF16" s="229"/>
      <c r="AG16" s="229"/>
      <c r="AH16" s="228"/>
      <c r="AI16" s="228"/>
      <c r="AJ16" s="228"/>
    </row>
    <row r="17" spans="1:37" s="218" customFormat="1" ht="13.5" customHeight="1">
      <c r="A17" s="342" t="str">
        <f>KMTC!A10</f>
        <v>SITC MINGDE</v>
      </c>
      <c r="B17" s="520" t="str">
        <f>KMTC!B10</f>
        <v>2317N</v>
      </c>
      <c r="C17" s="339">
        <f>C16+1</f>
        <v>45165</v>
      </c>
      <c r="D17" s="340" t="s">
        <v>11</v>
      </c>
      <c r="E17" s="340" t="s">
        <v>11</v>
      </c>
      <c r="F17" s="338">
        <f>C17+7</f>
        <v>45172</v>
      </c>
      <c r="G17" s="338">
        <f>C17+10</f>
        <v>45175</v>
      </c>
      <c r="H17" s="338">
        <f>C17+9</f>
        <v>45174</v>
      </c>
      <c r="I17" s="340" t="s">
        <v>11</v>
      </c>
      <c r="J17" s="340" t="s">
        <v>11</v>
      </c>
      <c r="K17" s="340" t="s">
        <v>11</v>
      </c>
      <c r="L17" s="340" t="s">
        <v>11</v>
      </c>
      <c r="M17" s="340" t="s">
        <v>11</v>
      </c>
      <c r="N17" s="340" t="s">
        <v>11</v>
      </c>
      <c r="O17" s="340" t="s">
        <v>11</v>
      </c>
      <c r="P17" s="341">
        <v>4.1666666666666664E-2</v>
      </c>
      <c r="Q17" s="340">
        <f>C17-1</f>
        <v>45164</v>
      </c>
      <c r="R17" s="343" t="s">
        <v>16</v>
      </c>
      <c r="S17" s="539"/>
      <c r="T17" s="55"/>
      <c r="U17" s="55"/>
      <c r="V17" s="55"/>
      <c r="W17" s="55"/>
      <c r="X17" s="55"/>
      <c r="Y17" s="55"/>
      <c r="Z17" s="55"/>
      <c r="AA17" s="55"/>
      <c r="AB17" s="228"/>
      <c r="AC17" s="228"/>
      <c r="AD17" s="228"/>
      <c r="AE17" s="228"/>
      <c r="AF17" s="228"/>
      <c r="AG17" s="228"/>
      <c r="AH17" s="228"/>
      <c r="AI17" s="228"/>
      <c r="AJ17" s="228"/>
    </row>
    <row r="18" spans="1:37" s="218" customFormat="1" ht="13.5" customHeight="1">
      <c r="A18" s="342" t="str">
        <f>IF(VLOOKUP(INDEX(WH!$B$10:$M$39,MATCH(C18,WH!$M$10:$M$39,0),1),WH!$B$10:$M$39,5,0)=GENERAL!P18,INDEX(WH!$B$10:$M$39,MATCH(C18,WH!$M$10:$M$39,0),1),INDEX(WH!$B$10:$M$39,MATCH(C18,WH!$M$10:$M$39,0)+1,1))</f>
        <v>INTERASIA PURSUIT</v>
      </c>
      <c r="B18" s="520" t="str">
        <f>CONCATENATE(IF(VLOOKUP(INDEX(WH!$B$10:$M$39,MATCH(C18,WH!$M$10:$M$39,0),1),WH!$B$10:$M$39,5,0)=GENERAL!P18,INDEX(WH!$B$10:$M$39,MATCH(C18,WH!$M$10:$M$39,0),2),INDEX(WH!$B$10:$M$39,MATCH(C18,WH!$M$10:$M$39,0)+1,2)),TEXT(IF(VLOOKUP(INDEX(WH!$B$10:$M$39,MATCH(C18,WH!$M$10:$M$39,0),1),WH!$B$10:$M$39,5,0)=GENERAL!P18,INDEX(WH!$B$10:$M$39,MATCH(C18,WH!$M$10:$M$39,0),3),INDEX(WH!$B$10:$M$39,MATCH(C18,WH!$M$10:$M$39,0)+1,3)),"00#"))</f>
        <v>N052</v>
      </c>
      <c r="C18" s="339">
        <f>C17</f>
        <v>45165</v>
      </c>
      <c r="D18" s="340" t="s">
        <v>11</v>
      </c>
      <c r="E18" s="340" t="s">
        <v>11</v>
      </c>
      <c r="F18" s="340" t="s">
        <v>11</v>
      </c>
      <c r="G18" s="338">
        <f>C18+8</f>
        <v>45173</v>
      </c>
      <c r="H18" s="338">
        <f>C18+8</f>
        <v>45173</v>
      </c>
      <c r="I18" s="340" t="s">
        <v>11</v>
      </c>
      <c r="J18" s="340" t="s">
        <v>11</v>
      </c>
      <c r="K18" s="340" t="s">
        <v>11</v>
      </c>
      <c r="L18" s="340" t="s">
        <v>11</v>
      </c>
      <c r="M18" s="340" t="s">
        <v>11</v>
      </c>
      <c r="N18" s="340" t="s">
        <v>11</v>
      </c>
      <c r="O18" s="340" t="s">
        <v>11</v>
      </c>
      <c r="P18" s="341">
        <v>0.75</v>
      </c>
      <c r="Q18" s="340">
        <f>C18-1</f>
        <v>45164</v>
      </c>
      <c r="R18" s="343" t="s">
        <v>18</v>
      </c>
      <c r="S18" s="539"/>
      <c r="T18" s="55"/>
      <c r="U18" s="55"/>
      <c r="V18" s="55"/>
      <c r="W18" s="55"/>
      <c r="X18" s="55"/>
      <c r="Y18" s="55"/>
      <c r="Z18" s="55"/>
      <c r="AA18" s="55"/>
      <c r="AB18" s="228"/>
      <c r="AC18" s="228"/>
      <c r="AD18" s="228"/>
      <c r="AE18" s="228"/>
      <c r="AF18" s="228"/>
      <c r="AG18" s="228"/>
      <c r="AH18" s="228"/>
      <c r="AI18" s="228"/>
      <c r="AJ18" s="228"/>
    </row>
    <row r="19" spans="1:37" s="424" customFormat="1" ht="13.5" customHeight="1" thickBot="1">
      <c r="A19" s="418"/>
      <c r="B19" s="521"/>
      <c r="C19" s="794">
        <f>C17+1</f>
        <v>45166</v>
      </c>
      <c r="D19" s="420">
        <f>C19+7</f>
        <v>45173</v>
      </c>
      <c r="E19" s="420">
        <f>C19+8</f>
        <v>45174</v>
      </c>
      <c r="F19" s="421" t="s">
        <v>11</v>
      </c>
      <c r="G19" s="421" t="s">
        <v>11</v>
      </c>
      <c r="H19" s="421" t="s">
        <v>11</v>
      </c>
      <c r="I19" s="420">
        <f>C19+10</f>
        <v>45176</v>
      </c>
      <c r="J19" s="421" t="s">
        <v>11</v>
      </c>
      <c r="K19" s="421" t="s">
        <v>11</v>
      </c>
      <c r="L19" s="421" t="s">
        <v>11</v>
      </c>
      <c r="M19" s="421" t="s">
        <v>11</v>
      </c>
      <c r="N19" s="421" t="s">
        <v>11</v>
      </c>
      <c r="O19" s="421" t="s">
        <v>11</v>
      </c>
      <c r="P19" s="422">
        <v>0.99930555555555556</v>
      </c>
      <c r="Q19" s="421">
        <f>C19-2</f>
        <v>45164</v>
      </c>
      <c r="R19" s="423" t="s">
        <v>17</v>
      </c>
      <c r="S19" s="539"/>
      <c r="T19" s="55"/>
      <c r="U19" s="55"/>
      <c r="V19" s="55"/>
      <c r="W19" s="55"/>
      <c r="X19" s="55"/>
      <c r="Y19" s="55"/>
      <c r="Z19" s="55"/>
      <c r="AA19" s="55"/>
      <c r="AB19" s="425"/>
      <c r="AC19" s="425"/>
      <c r="AD19" s="425"/>
      <c r="AE19" s="425"/>
      <c r="AF19" s="426"/>
      <c r="AG19" s="426"/>
      <c r="AH19" s="425"/>
      <c r="AI19" s="425"/>
      <c r="AJ19" s="425"/>
    </row>
    <row r="20" spans="1:37" s="218" customFormat="1" ht="13.5" customHeight="1" thickBot="1">
      <c r="A20" s="342" t="str">
        <f>IF(VLOOKUP(INDEX(WH!$B$9:$M$50,MATCH(C20,WH!$M$9:$M$50,0),1),WH!$B$9:$M$50,12,0)=GENERAL!P20,INDEX(WH!$B$9:$M$50,MATCH(C20,WH!$M$9:$M$50,0),1),INDEX(WH!$B$9:$M$50,MATCH(C20,WH!$M$9:$M$50,0),1))</f>
        <v>INTERASIA ELEVATE</v>
      </c>
      <c r="B20" s="520" t="str">
        <f>CONCATENATE(IF(VLOOKUP(INDEX(WH!$B$9:$M$38,MATCH(C20,WH!$M$9:$M$38,0),1),WH!$B$9:$M$38,12,0)=GENERAL!P20,INDEX(WH!$B$9:$M$38,MATCH(C20,WH!$M$9:$M$38,0),2),INDEX(WH!$B$9:$M$38,MATCH(C20,WH!$M$9:$M$38,0),2)),TEXT(IF(VLOOKUP(INDEX(WH!$B$9:$M$38,MATCH(C20,WH!$M$9:$M$38,0),1),WH!$B$9:$M$38,12,0)=GENERAL!P20,INDEX(WH!$B$9:$M$38,MATCH(C20,WH!$M$9:$M$38,0),3),INDEX(WH!$B$9:$M$38,MATCH(C20,WH!$M$9:$M$38,0),3)),"00#"))</f>
        <v>N005</v>
      </c>
      <c r="C20" s="681">
        <f>C6+7</f>
        <v>45173</v>
      </c>
      <c r="D20" s="682">
        <f>C20+8</f>
        <v>45181</v>
      </c>
      <c r="E20" s="682">
        <f>C20+14</f>
        <v>45187</v>
      </c>
      <c r="F20" s="682" t="s">
        <v>11</v>
      </c>
      <c r="G20" s="338">
        <f>C20+10</f>
        <v>45183</v>
      </c>
      <c r="H20" s="338">
        <f>C20+9</f>
        <v>45182</v>
      </c>
      <c r="I20" s="340">
        <f>C20+12</f>
        <v>45185</v>
      </c>
      <c r="J20" s="340"/>
      <c r="K20" s="340" t="s">
        <v>11</v>
      </c>
      <c r="L20" s="340" t="s">
        <v>11</v>
      </c>
      <c r="M20" s="340" t="s">
        <v>11</v>
      </c>
      <c r="N20" s="340" t="s">
        <v>11</v>
      </c>
      <c r="O20" s="340" t="s">
        <v>11</v>
      </c>
      <c r="P20" s="341">
        <v>0.4993055555555555</v>
      </c>
      <c r="Q20" s="340">
        <f>C20-1</f>
        <v>45172</v>
      </c>
      <c r="R20" s="343" t="s">
        <v>18</v>
      </c>
      <c r="S20" s="55"/>
      <c r="T20" s="55"/>
      <c r="U20" s="55"/>
      <c r="V20" s="55"/>
      <c r="W20" s="55"/>
      <c r="X20" s="55"/>
      <c r="Y20" s="55"/>
      <c r="Z20" s="55"/>
      <c r="AA20" s="55"/>
      <c r="AB20" s="228"/>
      <c r="AC20" s="228"/>
      <c r="AD20" s="228"/>
      <c r="AE20" s="228"/>
      <c r="AF20" s="229"/>
      <c r="AG20" s="229"/>
      <c r="AH20" s="228"/>
      <c r="AI20" s="228"/>
      <c r="AJ20" s="228"/>
    </row>
    <row r="21" spans="1:37" s="545" customFormat="1" ht="13.5" customHeight="1">
      <c r="A21" s="677" t="str">
        <f>CNC!A12</f>
        <v>CNC TOPAZ</v>
      </c>
      <c r="B21" s="622" t="str">
        <f>CNC!B12</f>
        <v>3CGCAN1NC</v>
      </c>
      <c r="C21" s="623">
        <f>C20+2</f>
        <v>45175</v>
      </c>
      <c r="D21" s="678"/>
      <c r="E21" s="338">
        <f>C21+9</f>
        <v>45184</v>
      </c>
      <c r="F21" s="338">
        <f>C21+8</f>
        <v>45183</v>
      </c>
      <c r="G21" s="532">
        <f>C21+7</f>
        <v>45182</v>
      </c>
      <c r="H21" s="532">
        <f>C21+6</f>
        <v>45181</v>
      </c>
      <c r="I21" s="549" t="s">
        <v>11</v>
      </c>
      <c r="J21" s="549" t="s">
        <v>11</v>
      </c>
      <c r="K21" s="549" t="s">
        <v>11</v>
      </c>
      <c r="L21" s="549" t="s">
        <v>11</v>
      </c>
      <c r="M21" s="549" t="s">
        <v>11</v>
      </c>
      <c r="N21" s="549" t="s">
        <v>11</v>
      </c>
      <c r="O21" s="549" t="s">
        <v>11</v>
      </c>
      <c r="P21" s="550">
        <v>0.66666666666666663</v>
      </c>
      <c r="Q21" s="542">
        <f>C21-1</f>
        <v>45174</v>
      </c>
      <c r="R21" s="543" t="s">
        <v>285</v>
      </c>
      <c r="S21" s="55"/>
      <c r="T21" s="55"/>
      <c r="U21" s="55"/>
      <c r="V21" s="55"/>
      <c r="W21" s="55"/>
      <c r="X21" s="55"/>
      <c r="Y21" s="55"/>
      <c r="Z21" s="55"/>
      <c r="AA21" s="55"/>
      <c r="AB21" s="544"/>
      <c r="AC21" s="544"/>
      <c r="AD21" s="544"/>
      <c r="AE21" s="544"/>
      <c r="AF21" s="540"/>
      <c r="AG21" s="540"/>
      <c r="AH21" s="544"/>
      <c r="AI21" s="544"/>
      <c r="AJ21" s="544"/>
    </row>
    <row r="22" spans="1:37" s="204" customFormat="1" ht="13.5" customHeight="1">
      <c r="A22" s="676" t="str">
        <f>EVR!A10</f>
        <v>EVER COMPOSE</v>
      </c>
      <c r="B22" s="520" t="str">
        <f>EVR!B10</f>
        <v xml:space="preserve">1599-046N </v>
      </c>
      <c r="C22" s="339">
        <f>C20</f>
        <v>45173</v>
      </c>
      <c r="D22" s="340" t="s">
        <v>11</v>
      </c>
      <c r="E22" s="340" t="s">
        <v>11</v>
      </c>
      <c r="F22" s="338">
        <f>C22+11</f>
        <v>45184</v>
      </c>
      <c r="G22" s="338">
        <f>C22+9</f>
        <v>45182</v>
      </c>
      <c r="H22" s="338">
        <f>C22+8</f>
        <v>45181</v>
      </c>
      <c r="I22" s="340" t="s">
        <v>11</v>
      </c>
      <c r="J22" s="340" t="s">
        <v>11</v>
      </c>
      <c r="K22" s="340" t="s">
        <v>11</v>
      </c>
      <c r="L22" s="338">
        <f>C22+10</f>
        <v>45183</v>
      </c>
      <c r="M22" s="340" t="s">
        <v>11</v>
      </c>
      <c r="N22" s="340" t="s">
        <v>11</v>
      </c>
      <c r="O22" s="338">
        <f>C22+10</f>
        <v>45183</v>
      </c>
      <c r="P22" s="341">
        <v>0.70833333333333337</v>
      </c>
      <c r="Q22" s="340">
        <f>C22-1</f>
        <v>45172</v>
      </c>
      <c r="R22" s="343" t="s">
        <v>140</v>
      </c>
      <c r="S22" s="55"/>
      <c r="T22" s="55"/>
      <c r="U22" s="55"/>
      <c r="V22" s="55"/>
      <c r="W22" s="55"/>
      <c r="X22" s="55"/>
      <c r="Y22" s="55"/>
      <c r="Z22" s="55"/>
      <c r="AA22" s="55"/>
      <c r="AB22" s="229"/>
      <c r="AC22" s="229"/>
      <c r="AD22" s="229"/>
      <c r="AE22" s="229"/>
      <c r="AF22" s="228"/>
      <c r="AG22" s="228"/>
      <c r="AH22" s="228"/>
      <c r="AI22" s="228"/>
      <c r="AJ22" s="228"/>
    </row>
    <row r="23" spans="1:37" s="204" customFormat="1" ht="13.5" customHeight="1">
      <c r="A23" s="342" t="str">
        <f>EVR!A27</f>
        <v>UNI-PERFECT</v>
      </c>
      <c r="B23" s="520" t="str">
        <f>EVR!B27</f>
        <v xml:space="preserve"> 0229-582N </v>
      </c>
      <c r="C23" s="339">
        <f>C22-1</f>
        <v>45172</v>
      </c>
      <c r="D23" s="338">
        <f>C23+8</f>
        <v>45180</v>
      </c>
      <c r="E23" s="338">
        <f>C23+8</f>
        <v>45180</v>
      </c>
      <c r="F23" s="338"/>
      <c r="G23" s="338"/>
      <c r="H23" s="338"/>
      <c r="I23" s="340"/>
      <c r="J23" s="338">
        <f>C23+11</f>
        <v>45183</v>
      </c>
      <c r="K23" s="340"/>
      <c r="L23" s="338"/>
      <c r="M23" s="340"/>
      <c r="N23" s="340"/>
      <c r="O23" s="338"/>
      <c r="P23" s="341">
        <v>0.125</v>
      </c>
      <c r="Q23" s="340">
        <f>C23</f>
        <v>45172</v>
      </c>
      <c r="R23" s="343" t="s">
        <v>140</v>
      </c>
      <c r="S23" s="55"/>
      <c r="T23" s="55"/>
      <c r="U23" s="55"/>
      <c r="V23" s="55"/>
      <c r="W23" s="55"/>
      <c r="X23" s="55"/>
      <c r="Y23" s="55"/>
      <c r="Z23" s="55"/>
      <c r="AA23" s="55"/>
      <c r="AB23" s="229"/>
      <c r="AC23" s="229"/>
      <c r="AD23" s="229"/>
      <c r="AE23" s="229"/>
      <c r="AF23" s="229"/>
      <c r="AG23" s="229"/>
      <c r="AH23" s="229"/>
      <c r="AI23" s="229"/>
      <c r="AJ23" s="229"/>
    </row>
    <row r="24" spans="1:37" s="204" customFormat="1" ht="13.5" customHeight="1">
      <c r="A24" s="342" t="str">
        <f>'ONE JV2'!A10</f>
        <v xml:space="preserve">ARICA BRIDGE </v>
      </c>
      <c r="B24" s="520" t="str">
        <f>'ONE JV2'!B10</f>
        <v>228N</v>
      </c>
      <c r="C24" s="339">
        <f>C23-3</f>
        <v>45169</v>
      </c>
      <c r="D24" s="338">
        <f>C24+7</f>
        <v>45176</v>
      </c>
      <c r="E24" s="338">
        <f>C24+8</f>
        <v>45177</v>
      </c>
      <c r="F24" s="338">
        <f>C24+9</f>
        <v>45178</v>
      </c>
      <c r="G24" s="340" t="s">
        <v>11</v>
      </c>
      <c r="H24" s="340" t="s">
        <v>11</v>
      </c>
      <c r="I24" s="340" t="s">
        <v>11</v>
      </c>
      <c r="J24" s="340" t="s">
        <v>11</v>
      </c>
      <c r="K24" s="340" t="s">
        <v>11</v>
      </c>
      <c r="L24" s="340" t="s">
        <v>11</v>
      </c>
      <c r="M24" s="340" t="s">
        <v>11</v>
      </c>
      <c r="N24" s="340" t="s">
        <v>11</v>
      </c>
      <c r="O24" s="338">
        <f>C24+9</f>
        <v>45178</v>
      </c>
      <c r="P24" s="341">
        <v>0.375</v>
      </c>
      <c r="Q24" s="340">
        <f>C24</f>
        <v>45169</v>
      </c>
      <c r="R24" s="343" t="s">
        <v>212</v>
      </c>
      <c r="S24" s="539"/>
      <c r="T24" s="539"/>
      <c r="U24" s="539"/>
      <c r="V24" s="539"/>
      <c r="W24" s="539"/>
      <c r="X24" s="539"/>
      <c r="Y24" s="539"/>
      <c r="Z24" s="539"/>
      <c r="AA24" s="539"/>
      <c r="AB24" s="228"/>
      <c r="AC24" s="228"/>
      <c r="AD24" s="228"/>
      <c r="AE24" s="228"/>
      <c r="AF24" s="229"/>
      <c r="AG24" s="229"/>
      <c r="AH24" s="228"/>
      <c r="AI24" s="228"/>
      <c r="AJ24" s="228"/>
    </row>
    <row r="25" spans="1:37" s="204" customFormat="1" ht="13.5" customHeight="1">
      <c r="A25" s="342" t="str">
        <f>'KMTC 1'!B42</f>
        <v>STARSHIP AQUILA</v>
      </c>
      <c r="B25" s="791" t="str">
        <f>'KMTC 1'!C42</f>
        <v>2311N</v>
      </c>
      <c r="C25" s="339">
        <f>C24+7</f>
        <v>45176</v>
      </c>
      <c r="D25" s="340" t="s">
        <v>11</v>
      </c>
      <c r="E25" s="340" t="s">
        <v>11</v>
      </c>
      <c r="F25" s="340" t="s">
        <v>11</v>
      </c>
      <c r="G25" s="340" t="s">
        <v>11</v>
      </c>
      <c r="H25" s="340" t="s">
        <v>11</v>
      </c>
      <c r="I25" s="340" t="s">
        <v>11</v>
      </c>
      <c r="J25" s="340" t="s">
        <v>11</v>
      </c>
      <c r="K25" s="340">
        <f>C25+15</f>
        <v>45191</v>
      </c>
      <c r="L25" s="340" t="s">
        <v>11</v>
      </c>
      <c r="M25" s="340">
        <f>C25+15</f>
        <v>45191</v>
      </c>
      <c r="N25" s="340" t="s">
        <v>11</v>
      </c>
      <c r="O25" s="340" t="s">
        <v>11</v>
      </c>
      <c r="P25" s="341">
        <v>0.83333333333333337</v>
      </c>
      <c r="Q25" s="340">
        <f>C25-1</f>
        <v>45175</v>
      </c>
      <c r="R25" s="541" t="s">
        <v>16</v>
      </c>
      <c r="S25" s="792"/>
      <c r="T25" s="792"/>
      <c r="U25" s="792"/>
      <c r="V25" s="792"/>
      <c r="W25" s="792"/>
      <c r="X25" s="792"/>
      <c r="Y25" s="792"/>
      <c r="Z25" s="792"/>
      <c r="AA25" s="792"/>
      <c r="AB25" s="228"/>
      <c r="AC25" s="228"/>
      <c r="AD25" s="228"/>
      <c r="AE25" s="228"/>
      <c r="AF25" s="228"/>
      <c r="AG25" s="228"/>
      <c r="AH25" s="229"/>
      <c r="AI25" s="229"/>
      <c r="AJ25" s="229"/>
    </row>
    <row r="26" spans="1:37" s="218" customFormat="1" ht="14.25" customHeight="1">
      <c r="A26" s="342" t="str">
        <f>'ONE JT1'!A10</f>
        <v xml:space="preserve">ACX CRYSTAL </v>
      </c>
      <c r="B26" s="520" t="str">
        <f>'ONE JT1'!B10</f>
        <v>281N</v>
      </c>
      <c r="C26" s="339">
        <f>C12+7</f>
        <v>45173</v>
      </c>
      <c r="D26" s="340" t="s">
        <v>11</v>
      </c>
      <c r="E26" s="340" t="s">
        <v>11</v>
      </c>
      <c r="F26" s="340" t="s">
        <v>11</v>
      </c>
      <c r="G26" s="338">
        <f>C26+9</f>
        <v>45182</v>
      </c>
      <c r="H26" s="338">
        <f>C26+8</f>
        <v>45181</v>
      </c>
      <c r="I26" s="340" t="s">
        <v>11</v>
      </c>
      <c r="J26" s="340" t="s">
        <v>11</v>
      </c>
      <c r="K26" s="340" t="s">
        <v>11</v>
      </c>
      <c r="L26" s="338">
        <f>C26+6</f>
        <v>45179</v>
      </c>
      <c r="M26" s="340" t="s">
        <v>11</v>
      </c>
      <c r="N26" s="340" t="s">
        <v>11</v>
      </c>
      <c r="O26" s="340" t="s">
        <v>11</v>
      </c>
      <c r="P26" s="341">
        <v>0.91666666666666663</v>
      </c>
      <c r="Q26" s="340">
        <f>C26-2</f>
        <v>45171</v>
      </c>
      <c r="R26" s="343" t="s">
        <v>212</v>
      </c>
      <c r="S26" s="539"/>
      <c r="T26" s="539"/>
      <c r="U26" s="539"/>
      <c r="V26" s="539"/>
      <c r="W26" s="539"/>
      <c r="X26" s="539"/>
      <c r="Y26" s="539"/>
      <c r="Z26" s="539"/>
      <c r="AA26" s="539"/>
      <c r="AB26" s="228"/>
      <c r="AC26" s="228"/>
      <c r="AD26" s="228"/>
      <c r="AE26" s="228"/>
      <c r="AF26" s="229"/>
      <c r="AG26" s="229"/>
      <c r="AH26" s="228"/>
      <c r="AI26" s="228"/>
      <c r="AJ26" s="228"/>
    </row>
    <row r="27" spans="1:37" s="218" customFormat="1" ht="13.5" customHeight="1">
      <c r="A27" s="342" t="str">
        <f>SITC!A30</f>
        <v>SITC MINGDE</v>
      </c>
      <c r="B27" s="520" t="str">
        <f>SITC!B31</f>
        <v>2317N</v>
      </c>
      <c r="C27" s="339">
        <f>C13+7</f>
        <v>45170</v>
      </c>
      <c r="D27" s="338">
        <f>C27+10</f>
        <v>45180</v>
      </c>
      <c r="E27" s="338">
        <f>C27+11</f>
        <v>45181</v>
      </c>
      <c r="F27" s="340" t="s">
        <v>11</v>
      </c>
      <c r="G27" s="340" t="s">
        <v>11</v>
      </c>
      <c r="H27" s="340" t="s">
        <v>11</v>
      </c>
      <c r="I27" s="340" t="s">
        <v>11</v>
      </c>
      <c r="J27" s="340" t="s">
        <v>11</v>
      </c>
      <c r="K27" s="340" t="s">
        <v>11</v>
      </c>
      <c r="L27" s="340" t="s">
        <v>11</v>
      </c>
      <c r="M27" s="340" t="s">
        <v>11</v>
      </c>
      <c r="N27" s="340" t="s">
        <v>11</v>
      </c>
      <c r="O27" s="340" t="s">
        <v>11</v>
      </c>
      <c r="P27" s="341">
        <v>0.70833333333333337</v>
      </c>
      <c r="Q27" s="340">
        <f>C27-1</f>
        <v>45169</v>
      </c>
      <c r="R27" s="343" t="s">
        <v>257</v>
      </c>
      <c r="S27" s="55"/>
      <c r="T27" s="55"/>
      <c r="U27" s="55"/>
      <c r="V27" s="55"/>
      <c r="W27" s="55"/>
      <c r="X27" s="55"/>
      <c r="Y27" s="55"/>
      <c r="Z27" s="55"/>
      <c r="AA27" s="55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</row>
    <row r="28" spans="1:37" s="218" customFormat="1" ht="13.5" customHeight="1">
      <c r="A28" s="342" t="str">
        <f>IF(VLOOKUP(INDEX(WH!$B$10:$M$39,MATCH(C28,WH!$M$10:$M$39,0),1),WH!$B$10:$M$39,5,0)=GENERAL!P28,INDEX(WH!$B$10:$M$39,MATCH(C28,WH!$M$10:$M$39,0),1),INDEX(WH!$B$10:$M$39,MATCH(C28,WH!$M$10:$M$39,0)+1,1))</f>
        <v>WAN HAI 289</v>
      </c>
      <c r="B28" s="520" t="str">
        <f>CONCATENATE(IF(VLOOKUP(INDEX(WH!$B$10:$M$39,MATCH(C28,WH!$M$10:$M$39,0),1),WH!$B$10:$M$39,5,0)=GENERAL!P28,INDEX(WH!$B$10:$M$39,MATCH(C28,WH!$M$10:$M$39,0),2),INDEX(WH!$B$10:$M$39,MATCH(C28,WH!$M$10:$M$39,0)+1,2)),TEXT(IF(VLOOKUP(INDEX(WH!$B$10:$M$39,MATCH(C28,WH!$M$10:$M$39,0),1),WH!$B$10:$M$39,5,0)=GENERAL!P28,INDEX(WH!$B$10:$M$39,MATCH(C28,WH!$M$10:$M$39,0),3),INDEX(WH!$B$10:$M$39,MATCH(C28,WH!$M$10:$M$39,0)+1,3)),"00#"))</f>
        <v>N030</v>
      </c>
      <c r="C28" s="339">
        <f>C27+1</f>
        <v>45171</v>
      </c>
      <c r="D28" s="338">
        <f>C28+10</f>
        <v>45181</v>
      </c>
      <c r="E28" s="338">
        <f>C28+9</f>
        <v>45180</v>
      </c>
      <c r="F28" s="340" t="s">
        <v>11</v>
      </c>
      <c r="G28" s="340" t="s">
        <v>11</v>
      </c>
      <c r="H28" s="340" t="s">
        <v>11</v>
      </c>
      <c r="I28" s="340" t="s">
        <v>11</v>
      </c>
      <c r="J28" s="338">
        <f>C28+7</f>
        <v>45178</v>
      </c>
      <c r="K28" s="340" t="s">
        <v>11</v>
      </c>
      <c r="L28" s="340" t="s">
        <v>11</v>
      </c>
      <c r="M28" s="340" t="s">
        <v>11</v>
      </c>
      <c r="N28" s="340" t="s">
        <v>11</v>
      </c>
      <c r="O28" s="340">
        <f>C28+12</f>
        <v>45183</v>
      </c>
      <c r="P28" s="341">
        <v>0.16666666666666666</v>
      </c>
      <c r="Q28" s="340">
        <f>C28-1</f>
        <v>45170</v>
      </c>
      <c r="R28" s="343" t="s">
        <v>18</v>
      </c>
      <c r="S28" s="55"/>
      <c r="T28" s="55"/>
      <c r="U28" s="55"/>
      <c r="V28" s="55"/>
      <c r="W28" s="55"/>
      <c r="X28" s="55"/>
      <c r="Y28" s="55"/>
      <c r="Z28" s="55"/>
      <c r="AA28" s="55"/>
      <c r="AB28" s="229"/>
      <c r="AC28" s="229"/>
      <c r="AD28" s="228"/>
      <c r="AE28" s="228"/>
      <c r="AF28" s="228"/>
      <c r="AG28" s="229"/>
      <c r="AH28" s="229"/>
      <c r="AI28" s="228"/>
      <c r="AJ28" s="228"/>
      <c r="AK28" s="228"/>
    </row>
    <row r="29" spans="1:37" s="218" customFormat="1" ht="13.5" customHeight="1">
      <c r="A29" s="342" t="str">
        <f>'SINOTRANS ( ORIMAS)'!A11</f>
        <v>AS SERENA</v>
      </c>
      <c r="B29" s="520" t="str">
        <f>'SINOTRANS ( ORIMAS)'!B11</f>
        <v>2333S/2333N</v>
      </c>
      <c r="C29" s="339">
        <f>C28</f>
        <v>45171</v>
      </c>
      <c r="D29" s="338">
        <f>C29+9</f>
        <v>45180</v>
      </c>
      <c r="E29" s="338">
        <f>C29+10</f>
        <v>45181</v>
      </c>
      <c r="F29" s="340" t="s">
        <v>11</v>
      </c>
      <c r="G29" s="340" t="s">
        <v>11</v>
      </c>
      <c r="H29" s="340" t="s">
        <v>11</v>
      </c>
      <c r="I29" s="340" t="s">
        <v>11</v>
      </c>
      <c r="J29" s="340" t="s">
        <v>11</v>
      </c>
      <c r="K29" s="340" t="s">
        <v>11</v>
      </c>
      <c r="L29" s="340" t="s">
        <v>11</v>
      </c>
      <c r="M29" s="340" t="s">
        <v>11</v>
      </c>
      <c r="N29" s="340" t="s">
        <v>11</v>
      </c>
      <c r="O29" s="340" t="s">
        <v>11</v>
      </c>
      <c r="P29" s="341">
        <v>0.95833333333333337</v>
      </c>
      <c r="Q29" s="340">
        <f>C29-2</f>
        <v>45169</v>
      </c>
      <c r="R29" s="343" t="s">
        <v>341</v>
      </c>
      <c r="S29" s="55"/>
      <c r="T29" s="55"/>
      <c r="U29" s="55"/>
      <c r="V29" s="55"/>
      <c r="W29" s="55"/>
      <c r="X29" s="55"/>
      <c r="Y29" s="55"/>
      <c r="Z29" s="55"/>
      <c r="AA29" s="55"/>
      <c r="AB29" s="229"/>
      <c r="AC29" s="229"/>
      <c r="AD29" s="228"/>
      <c r="AE29" s="228"/>
      <c r="AF29" s="228"/>
      <c r="AG29" s="229"/>
      <c r="AH29" s="229"/>
      <c r="AI29" s="228"/>
      <c r="AJ29" s="228"/>
      <c r="AK29" s="228"/>
    </row>
    <row r="30" spans="1:37" s="218" customFormat="1" ht="13.5" customHeight="1">
      <c r="A30" s="342" t="str">
        <f>'ONE JSM'!A12</f>
        <v xml:space="preserve">ATHENS BRIDGE </v>
      </c>
      <c r="B30" s="520" t="str">
        <f>'ONE JSM'!B12</f>
        <v>149N</v>
      </c>
      <c r="C30" s="339">
        <f>C28</f>
        <v>45171</v>
      </c>
      <c r="D30" s="340" t="s">
        <v>11</v>
      </c>
      <c r="E30" s="338">
        <f>C30+11</f>
        <v>45182</v>
      </c>
      <c r="F30" s="338">
        <f>C30+10</f>
        <v>45181</v>
      </c>
      <c r="G30" s="338">
        <f>C30+8</f>
        <v>45179</v>
      </c>
      <c r="H30" s="338">
        <f>C30+7</f>
        <v>45178</v>
      </c>
      <c r="I30" s="340" t="s">
        <v>11</v>
      </c>
      <c r="J30" s="340" t="s">
        <v>11</v>
      </c>
      <c r="K30" s="340" t="s">
        <v>11</v>
      </c>
      <c r="L30" s="338">
        <f>C30+9</f>
        <v>45180</v>
      </c>
      <c r="M30" s="340" t="s">
        <v>11</v>
      </c>
      <c r="N30" s="338">
        <f>C30+7</f>
        <v>45178</v>
      </c>
      <c r="O30" s="340" t="s">
        <v>11</v>
      </c>
      <c r="P30" s="341">
        <v>0.58333333333333337</v>
      </c>
      <c r="Q30" s="340">
        <f>C30-2</f>
        <v>45169</v>
      </c>
      <c r="R30" s="343" t="s">
        <v>212</v>
      </c>
      <c r="S30" s="55"/>
      <c r="T30" s="55"/>
      <c r="U30" s="55"/>
      <c r="V30" s="55"/>
      <c r="W30" s="55"/>
      <c r="X30" s="55"/>
      <c r="Y30" s="55"/>
      <c r="Z30" s="55"/>
      <c r="AA30" s="55"/>
      <c r="AB30" s="228"/>
      <c r="AC30" s="228"/>
      <c r="AD30" s="229"/>
      <c r="AE30" s="229"/>
      <c r="AF30" s="229"/>
      <c r="AG30" s="228"/>
      <c r="AH30" s="228"/>
      <c r="AI30" s="229"/>
      <c r="AJ30" s="229"/>
      <c r="AK30" s="229"/>
    </row>
    <row r="31" spans="1:37" s="218" customFormat="1" ht="13.5" customHeight="1">
      <c r="A31" s="342" t="str">
        <f>KMTC!A13</f>
        <v>SITC WENDE</v>
      </c>
      <c r="B31" s="520" t="str">
        <f>KMTC!B13</f>
        <v>2319N</v>
      </c>
      <c r="C31" s="339">
        <f>C30+1</f>
        <v>45172</v>
      </c>
      <c r="D31" s="340" t="s">
        <v>11</v>
      </c>
      <c r="E31" s="340" t="s">
        <v>11</v>
      </c>
      <c r="F31" s="338">
        <f>C31+7</f>
        <v>45179</v>
      </c>
      <c r="G31" s="338">
        <f>C31+10</f>
        <v>45182</v>
      </c>
      <c r="H31" s="338">
        <f>C31+9</f>
        <v>45181</v>
      </c>
      <c r="I31" s="340" t="s">
        <v>11</v>
      </c>
      <c r="J31" s="340" t="s">
        <v>11</v>
      </c>
      <c r="K31" s="340" t="s">
        <v>11</v>
      </c>
      <c r="L31" s="340" t="s">
        <v>11</v>
      </c>
      <c r="M31" s="340" t="s">
        <v>11</v>
      </c>
      <c r="N31" s="340" t="s">
        <v>11</v>
      </c>
      <c r="O31" s="340" t="s">
        <v>11</v>
      </c>
      <c r="P31" s="341">
        <v>4.1666666666666664E-2</v>
      </c>
      <c r="Q31" s="340">
        <f>C31-1</f>
        <v>45171</v>
      </c>
      <c r="R31" s="343" t="s">
        <v>16</v>
      </c>
      <c r="S31" s="55"/>
      <c r="T31" s="55"/>
      <c r="U31" s="55"/>
      <c r="V31" s="55"/>
      <c r="W31" s="55"/>
      <c r="X31" s="55"/>
      <c r="Y31" s="55"/>
      <c r="Z31" s="55"/>
      <c r="AA31" s="55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</row>
    <row r="32" spans="1:37" s="218" customFormat="1" ht="13.5" customHeight="1">
      <c r="A32" s="342" t="str">
        <f>IF(VLOOKUP(INDEX(WH!$B$10:$M$39,MATCH(C32,WH!$M$10:$M$39,0),1),WH!$B$10:$M$39,5,0)=GENERAL!P32,INDEX(WH!$B$10:$M$39,MATCH(C32,WH!$M$10:$M$39,0),1),INDEX(WH!$B$10:$M$39,MATCH(C32,WH!$M$10:$M$39,0)+1,1))</f>
        <v>INTERASIA ELEVATE</v>
      </c>
      <c r="B32" s="520" t="str">
        <f>CONCATENATE(IF(VLOOKUP(INDEX(WH!$B$10:$M$39,MATCH(C32,WH!$M$10:$M$39,0),1),WH!$B$10:$M$39,5,0)=GENERAL!P32,INDEX(WH!$B$10:$M$39,MATCH(C32,WH!$M$10:$M$39,0),2),INDEX(WH!$B$10:$M$39,MATCH(C32,WH!$M$10:$M$39,0)+1,2)),TEXT(IF(VLOOKUP(INDEX(WH!$B$10:$M$39,MATCH(C32,WH!$M$10:$M$39,0),1),WH!$B$10:$M$39,5,0)=GENERAL!P32,INDEX(WH!$B$10:$M$39,MATCH(C32,WH!$M$10:$M$39,0),3),INDEX(WH!$B$10:$M$39,MATCH(C32,WH!$M$10:$M$39,0)+1,3)),"00#"))</f>
        <v>N005</v>
      </c>
      <c r="C32" s="339">
        <f>C31-1</f>
        <v>45171</v>
      </c>
      <c r="D32" s="340" t="s">
        <v>11</v>
      </c>
      <c r="E32" s="340" t="s">
        <v>11</v>
      </c>
      <c r="F32" s="340" t="s">
        <v>11</v>
      </c>
      <c r="G32" s="338">
        <f>C32+8</f>
        <v>45179</v>
      </c>
      <c r="H32" s="338">
        <f>C32+8</f>
        <v>45179</v>
      </c>
      <c r="I32" s="340" t="s">
        <v>11</v>
      </c>
      <c r="J32" s="340" t="s">
        <v>11</v>
      </c>
      <c r="K32" s="340" t="s">
        <v>11</v>
      </c>
      <c r="L32" s="340" t="s">
        <v>11</v>
      </c>
      <c r="M32" s="340" t="s">
        <v>11</v>
      </c>
      <c r="N32" s="340" t="s">
        <v>11</v>
      </c>
      <c r="O32" s="340" t="s">
        <v>11</v>
      </c>
      <c r="P32" s="341">
        <v>0.75</v>
      </c>
      <c r="Q32" s="340">
        <f>C32-1</f>
        <v>45170</v>
      </c>
      <c r="R32" s="343" t="s">
        <v>18</v>
      </c>
      <c r="S32" s="55"/>
      <c r="T32" s="55"/>
      <c r="U32" s="55"/>
      <c r="V32" s="55"/>
      <c r="W32" s="55"/>
      <c r="X32" s="55"/>
      <c r="Y32" s="55"/>
      <c r="Z32" s="55"/>
      <c r="AA32" s="55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</row>
    <row r="33" spans="1:37" s="428" customFormat="1" ht="13.5" customHeight="1" thickBot="1">
      <c r="A33" s="420"/>
      <c r="B33" s="421"/>
      <c r="C33" s="421">
        <f>C31+1</f>
        <v>45173</v>
      </c>
      <c r="D33" s="421">
        <f>C33+7</f>
        <v>45180</v>
      </c>
      <c r="E33" s="421">
        <f>C33+8</f>
        <v>45181</v>
      </c>
      <c r="F33" s="421" t="s">
        <v>11</v>
      </c>
      <c r="G33" s="421" t="s">
        <v>11</v>
      </c>
      <c r="H33" s="422" t="s">
        <v>11</v>
      </c>
      <c r="I33" s="420">
        <f>C33+10</f>
        <v>45183</v>
      </c>
      <c r="J33" s="421" t="s">
        <v>11</v>
      </c>
      <c r="K33" s="421" t="s">
        <v>11</v>
      </c>
      <c r="L33" s="421" t="s">
        <v>11</v>
      </c>
      <c r="M33" s="421" t="s">
        <v>11</v>
      </c>
      <c r="N33" s="421" t="s">
        <v>11</v>
      </c>
      <c r="O33" s="421" t="s">
        <v>11</v>
      </c>
      <c r="P33" s="422">
        <v>0.99930555555555556</v>
      </c>
      <c r="Q33" s="421">
        <f>C33-2</f>
        <v>45171</v>
      </c>
      <c r="R33" s="423" t="s">
        <v>17</v>
      </c>
      <c r="S33" s="55"/>
      <c r="T33" s="55"/>
      <c r="U33" s="55"/>
      <c r="V33" s="55"/>
      <c r="W33" s="55"/>
      <c r="X33" s="55"/>
      <c r="Y33" s="55"/>
      <c r="Z33" s="55"/>
      <c r="AA33" s="55"/>
      <c r="AB33" s="426"/>
      <c r="AC33" s="426"/>
      <c r="AD33" s="426"/>
      <c r="AE33" s="426"/>
      <c r="AF33" s="426"/>
      <c r="AG33" s="426"/>
      <c r="AH33" s="426"/>
      <c r="AI33" s="426"/>
      <c r="AJ33" s="426"/>
      <c r="AK33" s="426"/>
    </row>
    <row r="34" spans="1:37" s="218" customFormat="1" ht="13.5" customHeight="1" thickBot="1">
      <c r="A34" s="342" t="str">
        <f>IF(VLOOKUP(INDEX(WH!$B$9:$M$50,MATCH(C34,WH!$M$9:$M$50,0),1),WH!$B$9:$M$50,12,0)=GENERAL!P34,INDEX(WH!$B$9:$M$50,MATCH(C34,WH!$M$9:$M$50,0),1),INDEX(WH!$B$9:$M$50,MATCH(C34,WH!$M$9:$M$50,0),1))</f>
        <v>WAN HAI 329</v>
      </c>
      <c r="B34" s="520" t="str">
        <f>CONCATENATE(IF(VLOOKUP(INDEX(WH!$B$9:$M$38,MATCH(C34,WH!$M$9:$M$38,0),1),WH!$B$9:$M$38,12,0)=GENERAL!P34,INDEX(WH!$B$9:$M$38,MATCH(C34,WH!$M$9:$M$38,0),2),INDEX(WH!$B$9:$M$38,MATCH(C34,WH!$M$9:$M$38,0),2)),TEXT(IF(VLOOKUP(INDEX(WH!$B$9:$M$38,MATCH(C34,WH!$M$9:$M$38,0),1),WH!$B$9:$M$38,12,0)=GENERAL!P34,INDEX(WH!$B$9:$M$38,MATCH(C34,WH!$M$9:$M$38,0),3),INDEX(WH!$B$9:$M$38,MATCH(C34,WH!$M$9:$M$38,0),3)),"00#"))</f>
        <v>N020</v>
      </c>
      <c r="C34" s="339">
        <f>C20+7</f>
        <v>45180</v>
      </c>
      <c r="D34" s="340">
        <f>C34+8</f>
        <v>45188</v>
      </c>
      <c r="E34" s="340">
        <f>C34+14</f>
        <v>45194</v>
      </c>
      <c r="F34" s="340" t="s">
        <v>11</v>
      </c>
      <c r="G34" s="338">
        <f>C34+10</f>
        <v>45190</v>
      </c>
      <c r="H34" s="338">
        <f>C34+9</f>
        <v>45189</v>
      </c>
      <c r="I34" s="340">
        <f>C34+12</f>
        <v>45192</v>
      </c>
      <c r="J34" s="340"/>
      <c r="K34" s="340" t="s">
        <v>11</v>
      </c>
      <c r="L34" s="340" t="s">
        <v>11</v>
      </c>
      <c r="M34" s="340" t="s">
        <v>11</v>
      </c>
      <c r="N34" s="340" t="s">
        <v>11</v>
      </c>
      <c r="O34" s="340" t="s">
        <v>11</v>
      </c>
      <c r="P34" s="341">
        <v>0.4993055555555555</v>
      </c>
      <c r="Q34" s="340">
        <f>C34-1</f>
        <v>45179</v>
      </c>
      <c r="R34" s="343" t="s">
        <v>18</v>
      </c>
      <c r="S34" s="55"/>
      <c r="T34" s="55"/>
      <c r="U34" s="55"/>
      <c r="V34" s="55"/>
      <c r="W34" s="55"/>
      <c r="X34" s="55"/>
      <c r="Y34" s="55"/>
      <c r="Z34" s="55"/>
      <c r="AA34" s="55"/>
      <c r="AB34" s="229"/>
      <c r="AC34" s="228"/>
      <c r="AD34" s="228"/>
      <c r="AE34" s="228"/>
      <c r="AF34" s="229"/>
      <c r="AG34" s="229"/>
      <c r="AH34" s="228"/>
      <c r="AI34" s="228"/>
      <c r="AJ34" s="228"/>
      <c r="AK34" s="229"/>
    </row>
    <row r="35" spans="1:37" s="545" customFormat="1" ht="13.5" customHeight="1">
      <c r="A35" s="677" t="str">
        <f>CNC!A13</f>
        <v>ZHONG GU DI ZHONG HAI</v>
      </c>
      <c r="B35" s="622" t="str">
        <f>CNC!B13</f>
        <v>3CGCCN1NC</v>
      </c>
      <c r="C35" s="623">
        <f>C34+2</f>
        <v>45182</v>
      </c>
      <c r="D35" s="678"/>
      <c r="E35" s="338">
        <f>C35+9</f>
        <v>45191</v>
      </c>
      <c r="F35" s="338">
        <f>C35+8</f>
        <v>45190</v>
      </c>
      <c r="G35" s="338">
        <f>C35+7</f>
        <v>45189</v>
      </c>
      <c r="H35" s="338">
        <f>C35+6</f>
        <v>45188</v>
      </c>
      <c r="I35" s="549" t="s">
        <v>11</v>
      </c>
      <c r="J35" s="549" t="s">
        <v>11</v>
      </c>
      <c r="K35" s="549" t="s">
        <v>11</v>
      </c>
      <c r="L35" s="549" t="s">
        <v>11</v>
      </c>
      <c r="M35" s="549" t="s">
        <v>11</v>
      </c>
      <c r="N35" s="549" t="s">
        <v>11</v>
      </c>
      <c r="O35" s="549" t="s">
        <v>11</v>
      </c>
      <c r="P35" s="550">
        <v>0.66666666666666663</v>
      </c>
      <c r="Q35" s="542">
        <f>C35-1</f>
        <v>45181</v>
      </c>
      <c r="R35" s="543" t="s">
        <v>285</v>
      </c>
      <c r="S35" s="55"/>
      <c r="T35" s="55"/>
      <c r="U35" s="55"/>
      <c r="V35" s="55"/>
      <c r="W35" s="55"/>
      <c r="X35" s="55"/>
      <c r="Y35" s="55"/>
      <c r="Z35" s="55"/>
      <c r="AA35" s="55"/>
      <c r="AB35" s="544"/>
      <c r="AC35" s="544"/>
      <c r="AD35" s="544"/>
      <c r="AE35" s="544"/>
      <c r="AF35" s="544"/>
      <c r="AG35" s="544"/>
      <c r="AH35" s="544"/>
      <c r="AI35" s="544"/>
      <c r="AJ35" s="544"/>
      <c r="AK35" s="544"/>
    </row>
    <row r="36" spans="1:37" s="204" customFormat="1" ht="13.5" customHeight="1">
      <c r="A36" s="342" t="str">
        <f>EVR!A11</f>
        <v>EVER COMMAND</v>
      </c>
      <c r="B36" s="520" t="str">
        <f>EVR!B11</f>
        <v xml:space="preserve">1600-037N  </v>
      </c>
      <c r="C36" s="339">
        <f>C34+1</f>
        <v>45181</v>
      </c>
      <c r="D36" s="340" t="s">
        <v>11</v>
      </c>
      <c r="E36" s="340" t="s">
        <v>11</v>
      </c>
      <c r="F36" s="338">
        <f>C36+11</f>
        <v>45192</v>
      </c>
      <c r="G36" s="338">
        <f>C36+9</f>
        <v>45190</v>
      </c>
      <c r="H36" s="338">
        <f>C36+8</f>
        <v>45189</v>
      </c>
      <c r="I36" s="340" t="s">
        <v>11</v>
      </c>
      <c r="J36" s="340" t="s">
        <v>11</v>
      </c>
      <c r="K36" s="340" t="s">
        <v>11</v>
      </c>
      <c r="L36" s="338">
        <f>C36+10</f>
        <v>45191</v>
      </c>
      <c r="M36" s="340" t="s">
        <v>11</v>
      </c>
      <c r="N36" s="340" t="s">
        <v>11</v>
      </c>
      <c r="O36" s="338">
        <f>C36+10</f>
        <v>45191</v>
      </c>
      <c r="P36" s="341">
        <v>0.70833333333333337</v>
      </c>
      <c r="Q36" s="340">
        <f>C36-1</f>
        <v>45180</v>
      </c>
      <c r="R36" s="343" t="s">
        <v>140</v>
      </c>
      <c r="S36" s="55"/>
      <c r="T36" s="55"/>
      <c r="U36" s="55"/>
      <c r="V36" s="55"/>
      <c r="W36" s="55"/>
      <c r="X36" s="55"/>
      <c r="Y36" s="55"/>
      <c r="Z36" s="55"/>
      <c r="AA36" s="55"/>
      <c r="AB36" s="228"/>
      <c r="AC36" s="229"/>
      <c r="AD36" s="229"/>
      <c r="AE36" s="229"/>
      <c r="AF36" s="228"/>
      <c r="AG36" s="228"/>
      <c r="AH36" s="229"/>
      <c r="AI36" s="229"/>
      <c r="AJ36" s="229"/>
      <c r="AK36" s="228"/>
    </row>
    <row r="37" spans="1:37" s="204" customFormat="1" ht="13.5" customHeight="1">
      <c r="A37" s="342" t="str">
        <f>EVR!A28</f>
        <v xml:space="preserve">UNI-PRUDENT </v>
      </c>
      <c r="B37" s="520" t="str">
        <f>EVR!B28</f>
        <v xml:space="preserve">0230-416N  </v>
      </c>
      <c r="C37" s="339">
        <f>C36</f>
        <v>45181</v>
      </c>
      <c r="D37" s="338">
        <f>C37+8</f>
        <v>45189</v>
      </c>
      <c r="E37" s="338">
        <f>C37+8</f>
        <v>45189</v>
      </c>
      <c r="F37" s="338"/>
      <c r="G37" s="338"/>
      <c r="H37" s="338"/>
      <c r="I37" s="340"/>
      <c r="J37" s="338">
        <f>C37+11</f>
        <v>45192</v>
      </c>
      <c r="K37" s="340"/>
      <c r="L37" s="338"/>
      <c r="M37" s="340"/>
      <c r="N37" s="340"/>
      <c r="O37" s="338"/>
      <c r="P37" s="341">
        <v>0.125</v>
      </c>
      <c r="Q37" s="340">
        <f>C37</f>
        <v>45181</v>
      </c>
      <c r="R37" s="343" t="s">
        <v>140</v>
      </c>
      <c r="S37" s="55"/>
      <c r="T37" s="55"/>
      <c r="U37" s="55"/>
      <c r="V37" s="55"/>
      <c r="W37" s="55"/>
      <c r="X37" s="55"/>
      <c r="Y37" s="55"/>
      <c r="Z37" s="55"/>
      <c r="AA37" s="55"/>
      <c r="AB37" s="229"/>
      <c r="AC37" s="229"/>
      <c r="AD37" s="229"/>
      <c r="AE37" s="229"/>
      <c r="AF37" s="229"/>
      <c r="AG37" s="229"/>
      <c r="AH37" s="229"/>
      <c r="AI37" s="229"/>
      <c r="AJ37" s="229"/>
    </row>
    <row r="38" spans="1:37" s="218" customFormat="1" ht="13.5" customHeight="1">
      <c r="A38" s="342" t="str">
        <f>'ONE JV2'!A11</f>
        <v xml:space="preserve">BEETHOVEN </v>
      </c>
      <c r="B38" s="520" t="str">
        <f>'ONE JV2'!B11</f>
        <v>073N</v>
      </c>
      <c r="C38" s="339">
        <f>C37</f>
        <v>45181</v>
      </c>
      <c r="D38" s="338">
        <f>C38+7</f>
        <v>45188</v>
      </c>
      <c r="E38" s="338">
        <f>C38+8</f>
        <v>45189</v>
      </c>
      <c r="F38" s="338">
        <f>C38+9</f>
        <v>45190</v>
      </c>
      <c r="G38" s="340" t="s">
        <v>11</v>
      </c>
      <c r="H38" s="340" t="s">
        <v>11</v>
      </c>
      <c r="I38" s="340" t="s">
        <v>11</v>
      </c>
      <c r="J38" s="340" t="s">
        <v>11</v>
      </c>
      <c r="K38" s="340" t="s">
        <v>11</v>
      </c>
      <c r="L38" s="340" t="s">
        <v>11</v>
      </c>
      <c r="M38" s="340" t="s">
        <v>11</v>
      </c>
      <c r="N38" s="340" t="s">
        <v>11</v>
      </c>
      <c r="O38" s="338">
        <f>C38+9</f>
        <v>45190</v>
      </c>
      <c r="P38" s="341">
        <v>0.375</v>
      </c>
      <c r="Q38" s="340">
        <f>C38</f>
        <v>45181</v>
      </c>
      <c r="R38" s="343" t="s">
        <v>212</v>
      </c>
      <c r="S38" s="55"/>
      <c r="T38" s="55"/>
      <c r="U38" s="55"/>
      <c r="V38" s="55"/>
      <c r="W38" s="55"/>
      <c r="X38" s="55"/>
      <c r="Y38" s="55"/>
      <c r="Z38" s="55"/>
      <c r="AA38" s="55"/>
      <c r="AB38" s="204"/>
      <c r="AC38" s="204"/>
      <c r="AD38" s="228"/>
      <c r="AE38" s="228"/>
      <c r="AF38" s="228"/>
      <c r="AG38" s="228"/>
      <c r="AH38" s="228"/>
      <c r="AI38" s="228"/>
      <c r="AJ38" s="228"/>
      <c r="AK38" s="228"/>
    </row>
    <row r="39" spans="1:37" s="218" customFormat="1" ht="13.5" customHeight="1">
      <c r="A39" s="342" t="str">
        <f>'KMTC 1'!B43</f>
        <v>KMTC OSAKA</v>
      </c>
      <c r="B39" s="520" t="str">
        <f>'KMTC 1'!C43</f>
        <v>2312N</v>
      </c>
      <c r="C39" s="339">
        <f>C38+2</f>
        <v>45183</v>
      </c>
      <c r="D39" s="340" t="s">
        <v>11</v>
      </c>
      <c r="E39" s="340" t="s">
        <v>11</v>
      </c>
      <c r="F39" s="340" t="s">
        <v>11</v>
      </c>
      <c r="G39" s="340" t="s">
        <v>11</v>
      </c>
      <c r="H39" s="340" t="s">
        <v>11</v>
      </c>
      <c r="I39" s="340" t="s">
        <v>11</v>
      </c>
      <c r="J39" s="340" t="s">
        <v>11</v>
      </c>
      <c r="K39" s="340">
        <f>C39+15</f>
        <v>45198</v>
      </c>
      <c r="L39" s="793" t="s">
        <v>11</v>
      </c>
      <c r="M39" s="340">
        <f>C39+15</f>
        <v>45198</v>
      </c>
      <c r="N39" s="340" t="s">
        <v>11</v>
      </c>
      <c r="O39" s="340" t="s">
        <v>11</v>
      </c>
      <c r="P39" s="341">
        <v>0.83333333333333337</v>
      </c>
      <c r="Q39" s="340">
        <f>C39-1</f>
        <v>45182</v>
      </c>
      <c r="R39" s="541" t="s">
        <v>16</v>
      </c>
      <c r="S39" s="790"/>
      <c r="T39" s="790"/>
      <c r="U39" s="790"/>
      <c r="V39" s="790"/>
      <c r="W39" s="790"/>
      <c r="X39" s="790"/>
      <c r="Y39" s="790"/>
      <c r="Z39" s="790"/>
      <c r="AA39" s="790"/>
      <c r="AB39" s="228"/>
      <c r="AC39" s="228"/>
      <c r="AD39" s="229"/>
      <c r="AE39" s="228"/>
      <c r="AF39" s="228"/>
      <c r="AG39" s="228"/>
      <c r="AH39" s="228"/>
      <c r="AI39" s="228"/>
      <c r="AJ39" s="228"/>
      <c r="AK39" s="228"/>
    </row>
    <row r="40" spans="1:37" s="218" customFormat="1" ht="15.75" customHeight="1">
      <c r="A40" s="342" t="str">
        <f>'ONE JT1'!A11</f>
        <v xml:space="preserve">ACX DIAMOND </v>
      </c>
      <c r="B40" s="520" t="str">
        <f>'ONE JT1'!B11</f>
        <v>312N</v>
      </c>
      <c r="C40" s="339">
        <f>C26+7</f>
        <v>45180</v>
      </c>
      <c r="D40" s="340" t="s">
        <v>11</v>
      </c>
      <c r="E40" s="340" t="s">
        <v>11</v>
      </c>
      <c r="F40" s="340" t="s">
        <v>11</v>
      </c>
      <c r="G40" s="338">
        <f>C40+9</f>
        <v>45189</v>
      </c>
      <c r="H40" s="338">
        <f>C40+8</f>
        <v>45188</v>
      </c>
      <c r="I40" s="340" t="s">
        <v>11</v>
      </c>
      <c r="J40" s="340" t="s">
        <v>11</v>
      </c>
      <c r="K40" s="340" t="s">
        <v>11</v>
      </c>
      <c r="L40" s="338">
        <f>C40+6</f>
        <v>45186</v>
      </c>
      <c r="M40" s="340" t="s">
        <v>11</v>
      </c>
      <c r="N40" s="340" t="s">
        <v>11</v>
      </c>
      <c r="O40" s="340" t="s">
        <v>11</v>
      </c>
      <c r="P40" s="341">
        <v>0.91666666666666663</v>
      </c>
      <c r="Q40" s="340">
        <f>C40-2</f>
        <v>45178</v>
      </c>
      <c r="R40" s="343" t="s">
        <v>212</v>
      </c>
      <c r="S40" s="55"/>
      <c r="T40" s="55"/>
      <c r="U40" s="55"/>
      <c r="V40" s="55"/>
      <c r="W40" s="55"/>
      <c r="X40" s="55"/>
      <c r="Y40" s="55"/>
      <c r="Z40" s="55"/>
      <c r="AA40" s="55"/>
      <c r="AB40" s="228"/>
      <c r="AC40" s="228"/>
      <c r="AD40" s="228"/>
      <c r="AE40" s="228"/>
      <c r="AF40" s="229"/>
      <c r="AG40" s="229"/>
      <c r="AH40" s="228"/>
      <c r="AI40" s="228"/>
      <c r="AJ40" s="228"/>
      <c r="AK40" s="229"/>
    </row>
    <row r="41" spans="1:37" s="218" customFormat="1" ht="13.5" customHeight="1">
      <c r="A41" s="342" t="str">
        <f>SITC!A32</f>
        <v>SITC KEELUNG</v>
      </c>
      <c r="B41" s="520" t="str">
        <f>SITC!B32</f>
        <v>2319N</v>
      </c>
      <c r="C41" s="339">
        <f>C27+7</f>
        <v>45177</v>
      </c>
      <c r="D41" s="338">
        <f>C41+10</f>
        <v>45187</v>
      </c>
      <c r="E41" s="338">
        <f>C41+11</f>
        <v>45188</v>
      </c>
      <c r="F41" s="340" t="s">
        <v>11</v>
      </c>
      <c r="G41" s="340" t="s">
        <v>11</v>
      </c>
      <c r="H41" s="340" t="s">
        <v>11</v>
      </c>
      <c r="I41" s="340" t="s">
        <v>11</v>
      </c>
      <c r="J41" s="340" t="s">
        <v>11</v>
      </c>
      <c r="K41" s="340" t="s">
        <v>11</v>
      </c>
      <c r="L41" s="340" t="s">
        <v>11</v>
      </c>
      <c r="M41" s="340" t="s">
        <v>11</v>
      </c>
      <c r="N41" s="340" t="s">
        <v>11</v>
      </c>
      <c r="O41" s="340" t="s">
        <v>11</v>
      </c>
      <c r="P41" s="341">
        <v>0.70833333333333337</v>
      </c>
      <c r="Q41" s="340">
        <f>C41-1</f>
        <v>45176</v>
      </c>
      <c r="R41" s="343" t="s">
        <v>257</v>
      </c>
      <c r="S41" s="55"/>
      <c r="T41" s="55"/>
      <c r="U41" s="55"/>
      <c r="V41" s="55"/>
      <c r="W41" s="55"/>
      <c r="X41" s="55"/>
      <c r="Y41" s="55"/>
      <c r="Z41" s="55"/>
      <c r="AA41" s="55"/>
      <c r="AB41" s="229"/>
      <c r="AC41" s="229"/>
      <c r="AD41" s="228"/>
      <c r="AE41" s="229"/>
      <c r="AF41" s="228"/>
      <c r="AG41" s="228"/>
      <c r="AH41" s="229"/>
      <c r="AI41" s="229"/>
      <c r="AJ41" s="229"/>
      <c r="AK41" s="228"/>
    </row>
    <row r="42" spans="1:37" s="218" customFormat="1" ht="13.5" customHeight="1">
      <c r="A42" s="342" t="str">
        <f>IF(VLOOKUP(INDEX(WH!$B$10:$M$39,MATCH(C42,WH!$M$10:$M$39,0),1),WH!$B$10:$M$39,5,0)=GENERAL!P42,INDEX(WH!$B$10:$M$39,MATCH(C42,WH!$M$10:$M$39,0),1),INDEX(WH!$B$10:$M$39,MATCH(C42,WH!$M$10:$M$39,0)+1,1))</f>
        <v>WAN HAI 296</v>
      </c>
      <c r="B42" s="520" t="str">
        <f>CONCATENATE(IF(VLOOKUP(INDEX(WH!$B$10:$M$39,MATCH(C42,WH!$M$10:$M$39,0),1),WH!$B$10:$M$39,5,0)=GENERAL!P42,INDEX(WH!$B$10:$M$39,MATCH(C42,WH!$M$10:$M$39,0),2),INDEX(WH!$B$10:$M$39,MATCH(C42,WH!$M$10:$M$39,0)+1,2)),TEXT(IF(VLOOKUP(INDEX(WH!$B$10:$M$39,MATCH(C42,WH!$M$10:$M$39,0),1),WH!$B$10:$M$39,5,0)=GENERAL!P42,INDEX(WH!$B$10:$M$39,MATCH(C42,WH!$M$10:$M$39,0),3),INDEX(WH!$B$10:$M$39,MATCH(C42,WH!$M$10:$M$39,0)+1,3)),"00#"))</f>
        <v>N018</v>
      </c>
      <c r="C42" s="339">
        <f>C41+1</f>
        <v>45178</v>
      </c>
      <c r="D42" s="338">
        <f>C42+10</f>
        <v>45188</v>
      </c>
      <c r="E42" s="338">
        <f>C42+9</f>
        <v>45187</v>
      </c>
      <c r="F42" s="340" t="s">
        <v>11</v>
      </c>
      <c r="G42" s="340" t="s">
        <v>11</v>
      </c>
      <c r="H42" s="340" t="s">
        <v>11</v>
      </c>
      <c r="I42" s="340" t="s">
        <v>11</v>
      </c>
      <c r="J42" s="338">
        <f>C42+7</f>
        <v>45185</v>
      </c>
      <c r="K42" s="340" t="s">
        <v>11</v>
      </c>
      <c r="L42" s="340" t="s">
        <v>11</v>
      </c>
      <c r="M42" s="340" t="s">
        <v>11</v>
      </c>
      <c r="N42" s="340" t="s">
        <v>11</v>
      </c>
      <c r="O42" s="340">
        <f>C42+12</f>
        <v>45190</v>
      </c>
      <c r="P42" s="341">
        <v>0.16666666666666666</v>
      </c>
      <c r="Q42" s="340">
        <f>C42-1</f>
        <v>45177</v>
      </c>
      <c r="R42" s="343" t="s">
        <v>18</v>
      </c>
      <c r="S42" s="55"/>
      <c r="T42" s="55"/>
      <c r="U42" s="55"/>
      <c r="V42" s="55"/>
      <c r="W42" s="55"/>
      <c r="X42" s="55"/>
      <c r="Y42" s="55"/>
      <c r="Z42" s="55"/>
      <c r="AA42" s="55"/>
      <c r="AB42" s="204"/>
      <c r="AC42" s="204"/>
      <c r="AD42" s="229"/>
      <c r="AE42" s="228"/>
      <c r="AF42" s="228"/>
      <c r="AG42" s="228"/>
      <c r="AH42" s="228"/>
      <c r="AI42" s="228"/>
      <c r="AJ42" s="228"/>
      <c r="AK42" s="228"/>
    </row>
    <row r="43" spans="1:37" s="218" customFormat="1" ht="13.5" customHeight="1">
      <c r="A43" s="342" t="str">
        <f>'SINOTRANS ( ORIMAS)'!A12</f>
        <v xml:space="preserve">SNL NANJING </v>
      </c>
      <c r="B43" s="520" t="str">
        <f>'SINOTRANS ( ORIMAS)'!B12</f>
        <v>2307S/2308N</v>
      </c>
      <c r="C43" s="339">
        <f>C42</f>
        <v>45178</v>
      </c>
      <c r="D43" s="338">
        <f>C43+9</f>
        <v>45187</v>
      </c>
      <c r="E43" s="338">
        <f>C43+10</f>
        <v>45188</v>
      </c>
      <c r="F43" s="340" t="s">
        <v>11</v>
      </c>
      <c r="G43" s="340" t="s">
        <v>11</v>
      </c>
      <c r="H43" s="340" t="s">
        <v>11</v>
      </c>
      <c r="I43" s="340" t="s">
        <v>11</v>
      </c>
      <c r="J43" s="340" t="s">
        <v>11</v>
      </c>
      <c r="K43" s="340" t="s">
        <v>11</v>
      </c>
      <c r="L43" s="340" t="s">
        <v>11</v>
      </c>
      <c r="M43" s="340" t="s">
        <v>11</v>
      </c>
      <c r="N43" s="340" t="s">
        <v>11</v>
      </c>
      <c r="O43" s="340" t="s">
        <v>11</v>
      </c>
      <c r="P43" s="341">
        <v>0.95833333333333337</v>
      </c>
      <c r="Q43" s="340">
        <f>C43-2</f>
        <v>45176</v>
      </c>
      <c r="R43" s="343" t="s">
        <v>341</v>
      </c>
      <c r="S43" s="55"/>
      <c r="T43" s="55"/>
      <c r="U43" s="55"/>
      <c r="V43" s="55"/>
      <c r="W43" s="55"/>
      <c r="X43" s="55"/>
      <c r="Y43" s="55"/>
      <c r="Z43" s="55"/>
      <c r="AA43" s="55"/>
      <c r="AB43" s="204"/>
      <c r="AC43" s="204"/>
      <c r="AD43" s="229"/>
      <c r="AE43" s="228"/>
      <c r="AF43" s="228"/>
      <c r="AG43" s="228"/>
      <c r="AH43" s="228"/>
      <c r="AI43" s="228"/>
      <c r="AJ43" s="228"/>
      <c r="AK43" s="228"/>
    </row>
    <row r="44" spans="1:37" s="218" customFormat="1" ht="13.5" customHeight="1">
      <c r="A44" s="342" t="str">
        <f>'ONE JSM'!A12</f>
        <v xml:space="preserve">ATHENS BRIDGE </v>
      </c>
      <c r="B44" s="520" t="str">
        <f>'ONE JSM'!B12</f>
        <v>149N</v>
      </c>
      <c r="C44" s="339">
        <f>C42</f>
        <v>45178</v>
      </c>
      <c r="D44" s="340" t="s">
        <v>11</v>
      </c>
      <c r="E44" s="338">
        <f>C44+11</f>
        <v>45189</v>
      </c>
      <c r="F44" s="338">
        <f>C44+10</f>
        <v>45188</v>
      </c>
      <c r="G44" s="338">
        <f>C44+8</f>
        <v>45186</v>
      </c>
      <c r="H44" s="338">
        <f>C44+7</f>
        <v>45185</v>
      </c>
      <c r="I44" s="340" t="s">
        <v>11</v>
      </c>
      <c r="J44" s="340" t="s">
        <v>11</v>
      </c>
      <c r="K44" s="340" t="s">
        <v>11</v>
      </c>
      <c r="L44" s="338">
        <f>C44+9</f>
        <v>45187</v>
      </c>
      <c r="M44" s="340" t="s">
        <v>11</v>
      </c>
      <c r="N44" s="338">
        <f>C44+7</f>
        <v>45185</v>
      </c>
      <c r="O44" s="340" t="s">
        <v>11</v>
      </c>
      <c r="P44" s="341">
        <v>0.58333333333333337</v>
      </c>
      <c r="Q44" s="340">
        <f>C44-2</f>
        <v>45176</v>
      </c>
      <c r="R44" s="343" t="s">
        <v>212</v>
      </c>
      <c r="S44" s="55"/>
      <c r="T44" s="55"/>
      <c r="U44" s="55"/>
      <c r="V44" s="55"/>
      <c r="W44" s="55"/>
      <c r="X44" s="55"/>
      <c r="Y44" s="55"/>
      <c r="Z44" s="55"/>
      <c r="AA44" s="55"/>
      <c r="AB44" s="228"/>
      <c r="AC44" s="228"/>
      <c r="AD44" s="229"/>
      <c r="AE44" s="228"/>
      <c r="AF44" s="228"/>
      <c r="AG44" s="228"/>
      <c r="AH44" s="228"/>
      <c r="AI44" s="228"/>
      <c r="AJ44" s="228"/>
      <c r="AK44" s="228"/>
    </row>
    <row r="45" spans="1:37" s="218" customFormat="1" ht="13.5" customHeight="1">
      <c r="A45" s="342" t="str">
        <f>KMTC!A14</f>
        <v>SITC MINGDE</v>
      </c>
      <c r="B45" s="520" t="str">
        <f>KMTC!B14</f>
        <v>2319N</v>
      </c>
      <c r="C45" s="339">
        <f>C44+1</f>
        <v>45179</v>
      </c>
      <c r="D45" s="340" t="s">
        <v>11</v>
      </c>
      <c r="E45" s="340" t="s">
        <v>11</v>
      </c>
      <c r="F45" s="338">
        <f>C45+7</f>
        <v>45186</v>
      </c>
      <c r="G45" s="338">
        <f>C45+10</f>
        <v>45189</v>
      </c>
      <c r="H45" s="338">
        <f>C45+9</f>
        <v>45188</v>
      </c>
      <c r="I45" s="340" t="s">
        <v>11</v>
      </c>
      <c r="J45" s="340" t="s">
        <v>11</v>
      </c>
      <c r="K45" s="340" t="s">
        <v>11</v>
      </c>
      <c r="L45" s="340" t="s">
        <v>11</v>
      </c>
      <c r="M45" s="340" t="s">
        <v>11</v>
      </c>
      <c r="N45" s="340" t="s">
        <v>11</v>
      </c>
      <c r="O45" s="340" t="s">
        <v>11</v>
      </c>
      <c r="P45" s="341">
        <v>4.1666666666666664E-2</v>
      </c>
      <c r="Q45" s="340">
        <f>C45-1</f>
        <v>45178</v>
      </c>
      <c r="R45" s="343" t="s">
        <v>16</v>
      </c>
      <c r="S45" s="539"/>
      <c r="T45" s="539"/>
      <c r="U45" s="539"/>
      <c r="V45" s="539"/>
      <c r="W45" s="539"/>
      <c r="X45" s="539"/>
      <c r="Y45" s="539"/>
      <c r="Z45" s="539"/>
      <c r="AA45" s="539"/>
      <c r="AB45" s="204"/>
      <c r="AC45" s="204"/>
      <c r="AD45" s="228"/>
      <c r="AE45" s="228"/>
      <c r="AF45" s="229"/>
      <c r="AG45" s="229"/>
      <c r="AH45" s="228"/>
      <c r="AI45" s="228"/>
      <c r="AJ45" s="228"/>
      <c r="AK45" s="229"/>
    </row>
    <row r="46" spans="1:37" s="218" customFormat="1" ht="13.5" customHeight="1">
      <c r="A46" s="342" t="str">
        <f>IF(VLOOKUP(INDEX(WH!$B$10:$M$39,MATCH(C46,WH!$M$10:$M$39,0),1),WH!$B$10:$M$39,5,0)=GENERAL!P46,INDEX(WH!$B$10:$M$39,MATCH(C46,WH!$M$10:$M$39,0),1),INDEX(WH!$B$10:$M$39,MATCH(C46,WH!$M$10:$M$39,0)+1,1))</f>
        <v>WAN HAI 329</v>
      </c>
      <c r="B46" s="520" t="str">
        <f>CONCATENATE(IF(VLOOKUP(INDEX(WH!$B$10:$M$39,MATCH(C46,WH!$M$10:$M$39,0),1),WH!$B$10:$M$39,5,0)=GENERAL!P46,INDEX(WH!$B$10:$M$39,MATCH(C46,WH!$M$10:$M$39,0),2),INDEX(WH!$B$10:$M$39,MATCH(C46,WH!$M$10:$M$39,0)+1,2)),TEXT(IF(VLOOKUP(INDEX(WH!$B$10:$M$39,MATCH(C46,WH!$M$10:$M$39,0),1),WH!$B$10:$M$39,5,0)=GENERAL!P46,INDEX(WH!$B$10:$M$39,MATCH(C46,WH!$M$10:$M$39,0),3),INDEX(WH!$B$10:$M$39,MATCH(C46,WH!$M$10:$M$39,0)+1,3)),"00#"))</f>
        <v>N020</v>
      </c>
      <c r="C46" s="339">
        <f>C45-1</f>
        <v>45178</v>
      </c>
      <c r="D46" s="340" t="s">
        <v>11</v>
      </c>
      <c r="E46" s="340" t="s">
        <v>11</v>
      </c>
      <c r="F46" s="340" t="s">
        <v>11</v>
      </c>
      <c r="G46" s="338">
        <f>C46+8</f>
        <v>45186</v>
      </c>
      <c r="H46" s="338">
        <f>C46+8</f>
        <v>45186</v>
      </c>
      <c r="I46" s="340" t="s">
        <v>11</v>
      </c>
      <c r="J46" s="340" t="s">
        <v>11</v>
      </c>
      <c r="K46" s="340" t="s">
        <v>11</v>
      </c>
      <c r="L46" s="340" t="s">
        <v>11</v>
      </c>
      <c r="M46" s="340" t="s">
        <v>11</v>
      </c>
      <c r="N46" s="340" t="s">
        <v>11</v>
      </c>
      <c r="O46" s="340" t="s">
        <v>11</v>
      </c>
      <c r="P46" s="341">
        <v>0.75</v>
      </c>
      <c r="Q46" s="340">
        <f>C46-1</f>
        <v>45177</v>
      </c>
      <c r="R46" s="343" t="s">
        <v>18</v>
      </c>
      <c r="S46" s="539"/>
      <c r="T46" s="539"/>
      <c r="U46" s="539"/>
      <c r="V46" s="539"/>
      <c r="W46" s="539"/>
      <c r="X46" s="539"/>
      <c r="Y46" s="539"/>
      <c r="Z46" s="539"/>
      <c r="AA46" s="539"/>
      <c r="AB46" s="204"/>
      <c r="AC46" s="204"/>
      <c r="AD46" s="228"/>
      <c r="AE46" s="228"/>
      <c r="AF46" s="229"/>
      <c r="AG46" s="229"/>
      <c r="AH46" s="228"/>
      <c r="AI46" s="228"/>
      <c r="AJ46" s="228"/>
      <c r="AK46" s="229"/>
    </row>
    <row r="47" spans="1:37" s="428" customFormat="1" ht="13.5" customHeight="1" thickBot="1">
      <c r="A47" s="427"/>
      <c r="B47" s="521"/>
      <c r="C47" s="419">
        <f>C45+1</f>
        <v>45180</v>
      </c>
      <c r="D47" s="420">
        <f>C47+7</f>
        <v>45187</v>
      </c>
      <c r="E47" s="420">
        <f>C47+8</f>
        <v>45188</v>
      </c>
      <c r="F47" s="421" t="s">
        <v>11</v>
      </c>
      <c r="G47" s="421" t="s">
        <v>11</v>
      </c>
      <c r="H47" s="421" t="s">
        <v>11</v>
      </c>
      <c r="I47" s="420">
        <f>C47+10</f>
        <v>45190</v>
      </c>
      <c r="J47" s="421" t="s">
        <v>11</v>
      </c>
      <c r="K47" s="421" t="s">
        <v>11</v>
      </c>
      <c r="L47" s="421" t="s">
        <v>11</v>
      </c>
      <c r="M47" s="421" t="s">
        <v>11</v>
      </c>
      <c r="N47" s="421" t="s">
        <v>11</v>
      </c>
      <c r="O47" s="421" t="s">
        <v>11</v>
      </c>
      <c r="P47" s="422">
        <v>0.99930555555555556</v>
      </c>
      <c r="Q47" s="421">
        <f>C47-2</f>
        <v>45178</v>
      </c>
      <c r="R47" s="423" t="s">
        <v>17</v>
      </c>
      <c r="S47" s="539"/>
      <c r="T47" s="539"/>
      <c r="U47" s="539"/>
      <c r="V47" s="539"/>
      <c r="W47" s="539"/>
      <c r="X47" s="539"/>
      <c r="Y47" s="539"/>
      <c r="Z47" s="539"/>
      <c r="AA47" s="539"/>
      <c r="AB47" s="426"/>
      <c r="AC47" s="426"/>
      <c r="AD47" s="426"/>
      <c r="AE47" s="425"/>
      <c r="AF47" s="426"/>
      <c r="AG47" s="426"/>
      <c r="AH47" s="425"/>
      <c r="AI47" s="425"/>
      <c r="AJ47" s="425"/>
      <c r="AK47" s="426"/>
    </row>
    <row r="48" spans="1:37" s="545" customFormat="1" ht="13.5" customHeight="1">
      <c r="A48" s="342" t="str">
        <f>IF(VLOOKUP(INDEX(WH!$B$9:$M$50,MATCH(C48,WH!$M$9:$M$50,0),1),WH!$B$9:$M$50,12,0)=GENERAL!P48,INDEX(WH!$B$9:$M$50,MATCH(C48,WH!$M$9:$M$50,0),1),INDEX(WH!$B$9:$M$50,MATCH(C48,WH!$M$9:$M$50,0),1))</f>
        <v>WAN HAI 359</v>
      </c>
      <c r="B48" s="520" t="str">
        <f>CONCATENATE(IF(VLOOKUP(INDEX(WH!$B$9:$M$38,MATCH(C48,WH!$M$9:$M$38,0),1),WH!$B$9:$M$38,12,0)=GENERAL!P48,INDEX(WH!$B$9:$M$38,MATCH(C48,WH!$M$9:$M$38,0),2),INDEX(WH!$B$9:$M$38,MATCH(C48,WH!$M$9:$M$38,0),2)),TEXT(IF(VLOOKUP(INDEX(WH!$B$9:$M$38,MATCH(C48,WH!$M$9:$M$38,0),1),WH!$B$9:$M$38,12,0)=GENERAL!P48,INDEX(WH!$B$9:$M$38,MATCH(C48,WH!$M$9:$M$38,0),3),INDEX(WH!$B$9:$M$38,MATCH(C48,WH!$M$9:$M$38,0),3)),"00#"))</f>
        <v>N008</v>
      </c>
      <c r="C48" s="681">
        <f>C34+7</f>
        <v>45187</v>
      </c>
      <c r="D48" s="682">
        <f>C48+8</f>
        <v>45195</v>
      </c>
      <c r="E48" s="682">
        <f>C48+14</f>
        <v>45201</v>
      </c>
      <c r="F48" s="682" t="s">
        <v>11</v>
      </c>
      <c r="G48" s="683">
        <f>C48+10</f>
        <v>45197</v>
      </c>
      <c r="H48" s="683">
        <f>C48+9</f>
        <v>45196</v>
      </c>
      <c r="I48" s="682">
        <f>C48+12</f>
        <v>45199</v>
      </c>
      <c r="J48" s="682"/>
      <c r="K48" s="682" t="s">
        <v>11</v>
      </c>
      <c r="L48" s="682" t="s">
        <v>11</v>
      </c>
      <c r="M48" s="682" t="s">
        <v>11</v>
      </c>
      <c r="N48" s="682" t="s">
        <v>11</v>
      </c>
      <c r="O48" s="682" t="s">
        <v>11</v>
      </c>
      <c r="P48" s="684">
        <v>0.4993055555555555</v>
      </c>
      <c r="Q48" s="682">
        <f t="shared" ref="Q48:Q56" si="0">C48-1</f>
        <v>45186</v>
      </c>
      <c r="R48" s="685" t="s">
        <v>18</v>
      </c>
      <c r="S48" s="55"/>
      <c r="T48" s="55"/>
      <c r="U48" s="55"/>
      <c r="V48" s="55"/>
      <c r="W48" s="55"/>
      <c r="X48" s="55"/>
      <c r="Y48" s="55"/>
      <c r="Z48" s="55"/>
      <c r="AA48" s="55"/>
      <c r="AB48" s="540"/>
      <c r="AC48" s="540"/>
      <c r="AD48" s="544"/>
      <c r="AE48" s="544"/>
      <c r="AF48" s="544"/>
      <c r="AG48" s="544"/>
      <c r="AH48" s="544"/>
      <c r="AI48" s="544"/>
      <c r="AJ48" s="544"/>
      <c r="AK48" s="544"/>
    </row>
    <row r="49" spans="1:37" s="218" customFormat="1" ht="13.5" customHeight="1">
      <c r="A49" s="677" t="str">
        <f>CNC!A14</f>
        <v>KUO LONG</v>
      </c>
      <c r="B49" s="622" t="str">
        <f>CNC!B14</f>
        <v>3CGCEN1NC</v>
      </c>
      <c r="C49" s="623">
        <f>C48+2</f>
        <v>45189</v>
      </c>
      <c r="D49" s="678"/>
      <c r="E49" s="338">
        <f>C49+9</f>
        <v>45198</v>
      </c>
      <c r="F49" s="338">
        <f>C49+8</f>
        <v>45197</v>
      </c>
      <c r="G49" s="338">
        <f>C49+7</f>
        <v>45196</v>
      </c>
      <c r="H49" s="338">
        <f>C49+6</f>
        <v>45195</v>
      </c>
      <c r="I49" s="340" t="s">
        <v>11</v>
      </c>
      <c r="J49" s="340" t="s">
        <v>11</v>
      </c>
      <c r="K49" s="340" t="s">
        <v>11</v>
      </c>
      <c r="L49" s="340" t="s">
        <v>11</v>
      </c>
      <c r="M49" s="340" t="s">
        <v>11</v>
      </c>
      <c r="N49" s="340" t="s">
        <v>11</v>
      </c>
      <c r="O49" s="340" t="s">
        <v>11</v>
      </c>
      <c r="P49" s="341">
        <v>0.66666666666666663</v>
      </c>
      <c r="Q49" s="624">
        <f>C49-1</f>
        <v>45188</v>
      </c>
      <c r="R49" s="685" t="s">
        <v>285</v>
      </c>
      <c r="S49" s="55"/>
      <c r="T49" s="55"/>
      <c r="U49" s="55"/>
      <c r="V49" s="55"/>
      <c r="W49" s="55"/>
      <c r="X49" s="55"/>
      <c r="Y49" s="55"/>
      <c r="Z49" s="55"/>
      <c r="AA49" s="55"/>
      <c r="AB49" s="204"/>
      <c r="AC49" s="204"/>
      <c r="AD49" s="229"/>
      <c r="AE49" s="228"/>
      <c r="AF49" s="228"/>
      <c r="AG49" s="228"/>
      <c r="AH49" s="228"/>
    </row>
    <row r="50" spans="1:37" s="545" customFormat="1" ht="13.5" customHeight="1">
      <c r="A50" s="344" t="str">
        <f>EVR!A12</f>
        <v>EVER CONNECT</v>
      </c>
      <c r="B50" s="520" t="str">
        <f>EVR!B12</f>
        <v>1601-026N</v>
      </c>
      <c r="C50" s="339">
        <f>C48+1</f>
        <v>45188</v>
      </c>
      <c r="D50" s="340" t="s">
        <v>11</v>
      </c>
      <c r="E50" s="340" t="s">
        <v>11</v>
      </c>
      <c r="F50" s="338">
        <f>C50+11</f>
        <v>45199</v>
      </c>
      <c r="G50" s="338">
        <f>C50+9</f>
        <v>45197</v>
      </c>
      <c r="H50" s="338">
        <f>C50+8</f>
        <v>45196</v>
      </c>
      <c r="I50" s="340" t="s">
        <v>11</v>
      </c>
      <c r="J50" s="340" t="s">
        <v>11</v>
      </c>
      <c r="K50" s="340" t="s">
        <v>11</v>
      </c>
      <c r="L50" s="338">
        <f>C50+10</f>
        <v>45198</v>
      </c>
      <c r="M50" s="340" t="s">
        <v>11</v>
      </c>
      <c r="N50" s="340" t="s">
        <v>11</v>
      </c>
      <c r="O50" s="338">
        <f>C50+10</f>
        <v>45198</v>
      </c>
      <c r="P50" s="341">
        <v>0.70833333333333337</v>
      </c>
      <c r="Q50" s="340">
        <f t="shared" si="0"/>
        <v>45187</v>
      </c>
      <c r="R50" s="343" t="s">
        <v>140</v>
      </c>
      <c r="S50" s="55"/>
      <c r="T50" s="55"/>
      <c r="U50" s="55"/>
      <c r="V50" s="55"/>
      <c r="W50" s="55"/>
      <c r="X50" s="55"/>
      <c r="Y50" s="55"/>
      <c r="Z50" s="55"/>
      <c r="AA50" s="55"/>
      <c r="AB50" s="540"/>
      <c r="AC50" s="540"/>
      <c r="AD50" s="544"/>
      <c r="AE50" s="544"/>
      <c r="AF50" s="544"/>
      <c r="AG50" s="544"/>
      <c r="AH50" s="544"/>
      <c r="AI50" s="544"/>
      <c r="AJ50" s="544"/>
      <c r="AK50" s="544"/>
    </row>
    <row r="51" spans="1:37" s="204" customFormat="1" ht="13.5" customHeight="1">
      <c r="A51" s="342" t="str">
        <f>EVR!A29</f>
        <v>UNI-PATRIOT</v>
      </c>
      <c r="B51" s="520" t="str">
        <f>EVR!B29</f>
        <v xml:space="preserve">0231-387N </v>
      </c>
      <c r="C51" s="339">
        <f>C50</f>
        <v>45188</v>
      </c>
      <c r="D51" s="338">
        <f>C51+8</f>
        <v>45196</v>
      </c>
      <c r="E51" s="338">
        <f>C51+8</f>
        <v>45196</v>
      </c>
      <c r="F51" s="338"/>
      <c r="G51" s="338"/>
      <c r="H51" s="338"/>
      <c r="I51" s="340"/>
      <c r="J51" s="338">
        <f>C51+11</f>
        <v>45199</v>
      </c>
      <c r="K51" s="340"/>
      <c r="L51" s="338"/>
      <c r="M51" s="340"/>
      <c r="N51" s="340"/>
      <c r="O51" s="338"/>
      <c r="P51" s="341">
        <v>0.125</v>
      </c>
      <c r="Q51" s="340">
        <f>C51</f>
        <v>45188</v>
      </c>
      <c r="R51" s="343" t="s">
        <v>140</v>
      </c>
      <c r="S51" s="55"/>
      <c r="T51" s="55"/>
      <c r="U51" s="55"/>
      <c r="V51" s="55"/>
      <c r="W51" s="55"/>
      <c r="X51" s="55"/>
      <c r="Y51" s="55"/>
      <c r="Z51" s="55"/>
      <c r="AA51" s="55"/>
      <c r="AB51" s="229"/>
      <c r="AC51" s="229"/>
      <c r="AD51" s="229"/>
      <c r="AE51" s="229"/>
      <c r="AF51" s="229"/>
      <c r="AG51" s="229"/>
      <c r="AH51" s="229"/>
    </row>
    <row r="52" spans="1:37" s="545" customFormat="1" ht="13.5" customHeight="1">
      <c r="A52" s="342" t="str">
        <f>'ONE JV2'!A12</f>
        <v xml:space="preserve">CALLAO BRIDGE </v>
      </c>
      <c r="B52" s="520" t="str">
        <f>'ONE JV2'!B12</f>
        <v>242N</v>
      </c>
      <c r="C52" s="339">
        <f>C51</f>
        <v>45188</v>
      </c>
      <c r="D52" s="338">
        <f>C52+7</f>
        <v>45195</v>
      </c>
      <c r="E52" s="338">
        <f>C52+8</f>
        <v>45196</v>
      </c>
      <c r="F52" s="338">
        <f>C52+9</f>
        <v>45197</v>
      </c>
      <c r="G52" s="340" t="s">
        <v>11</v>
      </c>
      <c r="H52" s="340" t="s">
        <v>11</v>
      </c>
      <c r="I52" s="340" t="s">
        <v>11</v>
      </c>
      <c r="J52" s="340" t="s">
        <v>11</v>
      </c>
      <c r="K52" s="340" t="s">
        <v>11</v>
      </c>
      <c r="L52" s="340" t="s">
        <v>11</v>
      </c>
      <c r="M52" s="340" t="s">
        <v>11</v>
      </c>
      <c r="N52" s="340" t="s">
        <v>11</v>
      </c>
      <c r="O52" s="338">
        <f>C52+9</f>
        <v>45197</v>
      </c>
      <c r="P52" s="341">
        <v>0.375</v>
      </c>
      <c r="Q52" s="340">
        <f>C52</f>
        <v>45188</v>
      </c>
      <c r="R52" s="343" t="s">
        <v>212</v>
      </c>
      <c r="S52" s="55"/>
      <c r="T52" s="55"/>
      <c r="U52" s="55"/>
      <c r="V52" s="55"/>
      <c r="W52" s="55"/>
      <c r="X52" s="55"/>
      <c r="Y52" s="55"/>
      <c r="Z52" s="55"/>
      <c r="AA52" s="55"/>
      <c r="AB52" s="544"/>
      <c r="AC52" s="544"/>
      <c r="AD52" s="544"/>
      <c r="AE52" s="544"/>
      <c r="AF52" s="544"/>
      <c r="AG52" s="544"/>
      <c r="AH52" s="544"/>
    </row>
    <row r="53" spans="1:37" s="204" customFormat="1" ht="13.5" customHeight="1">
      <c r="A53" s="342" t="str">
        <f>'KMTC 1'!B44</f>
        <v>SKY SUNSHINE</v>
      </c>
      <c r="B53" s="520" t="str">
        <f>'KMTC 1'!C44</f>
        <v>2312N</v>
      </c>
      <c r="C53" s="339">
        <f>C52+2</f>
        <v>45190</v>
      </c>
      <c r="D53" s="340" t="s">
        <v>11</v>
      </c>
      <c r="E53" s="340" t="s">
        <v>11</v>
      </c>
      <c r="F53" s="340" t="s">
        <v>11</v>
      </c>
      <c r="G53" s="340" t="s">
        <v>11</v>
      </c>
      <c r="H53" s="340" t="s">
        <v>11</v>
      </c>
      <c r="I53" s="340" t="s">
        <v>11</v>
      </c>
      <c r="J53" s="340" t="s">
        <v>11</v>
      </c>
      <c r="K53" s="340">
        <f>C53+15</f>
        <v>45205</v>
      </c>
      <c r="L53" s="340" t="s">
        <v>11</v>
      </c>
      <c r="M53" s="340">
        <f>C53+15</f>
        <v>45205</v>
      </c>
      <c r="N53" s="340" t="s">
        <v>11</v>
      </c>
      <c r="O53" s="340" t="s">
        <v>11</v>
      </c>
      <c r="P53" s="341">
        <v>0.83333333333333337</v>
      </c>
      <c r="Q53" s="340">
        <f t="shared" ref="Q53" si="1">C53-1</f>
        <v>45189</v>
      </c>
      <c r="R53" s="541" t="s">
        <v>16</v>
      </c>
      <c r="S53" s="790"/>
      <c r="T53" s="790"/>
      <c r="U53" s="790"/>
      <c r="V53" s="790"/>
      <c r="W53" s="790"/>
      <c r="X53" s="790"/>
      <c r="Y53" s="790"/>
      <c r="Z53" s="790"/>
      <c r="AA53" s="790"/>
      <c r="AB53" s="229"/>
      <c r="AC53" s="229"/>
      <c r="AD53" s="229"/>
      <c r="AE53" s="229"/>
      <c r="AF53" s="229"/>
      <c r="AG53" s="229"/>
      <c r="AH53" s="229"/>
      <c r="AI53" s="229"/>
      <c r="AJ53" s="229"/>
    </row>
    <row r="54" spans="1:37" s="218" customFormat="1" ht="15" customHeight="1">
      <c r="A54" s="342" t="str">
        <f>'ONE JT1'!A12</f>
        <v xml:space="preserve">ACX PEARL </v>
      </c>
      <c r="B54" s="520" t="str">
        <f>'ONE JT1'!B12</f>
        <v>244N</v>
      </c>
      <c r="C54" s="339">
        <f>C40+7</f>
        <v>45187</v>
      </c>
      <c r="D54" s="340" t="s">
        <v>11</v>
      </c>
      <c r="E54" s="340" t="s">
        <v>11</v>
      </c>
      <c r="F54" s="340" t="s">
        <v>11</v>
      </c>
      <c r="G54" s="338">
        <f>C54+9</f>
        <v>45196</v>
      </c>
      <c r="H54" s="338">
        <f>C54+8</f>
        <v>45195</v>
      </c>
      <c r="I54" s="340" t="s">
        <v>11</v>
      </c>
      <c r="J54" s="340" t="s">
        <v>11</v>
      </c>
      <c r="K54" s="340" t="s">
        <v>11</v>
      </c>
      <c r="L54" s="338">
        <f>C54+6</f>
        <v>45193</v>
      </c>
      <c r="M54" s="340" t="s">
        <v>11</v>
      </c>
      <c r="N54" s="340" t="s">
        <v>11</v>
      </c>
      <c r="O54" s="340" t="s">
        <v>11</v>
      </c>
      <c r="P54" s="341">
        <v>0.91666666666666663</v>
      </c>
      <c r="Q54" s="340">
        <f>C54-2</f>
        <v>45185</v>
      </c>
      <c r="R54" s="343" t="s">
        <v>212</v>
      </c>
      <c r="S54" s="55"/>
      <c r="T54" s="55"/>
      <c r="U54" s="55"/>
      <c r="V54" s="55"/>
      <c r="W54" s="55"/>
      <c r="X54" s="55"/>
      <c r="Y54" s="55"/>
      <c r="Z54" s="55"/>
      <c r="AA54" s="55"/>
      <c r="AB54" s="229"/>
      <c r="AC54" s="229"/>
      <c r="AD54" s="229"/>
      <c r="AE54" s="229"/>
      <c r="AF54" s="229"/>
      <c r="AG54" s="229"/>
    </row>
    <row r="55" spans="1:37" s="218" customFormat="1" ht="15.75" customHeight="1">
      <c r="A55" s="342" t="str">
        <f>SITC!A33</f>
        <v>SITC HEBEI</v>
      </c>
      <c r="B55" s="520" t="str">
        <f>SITC!B33</f>
        <v>2321N</v>
      </c>
      <c r="C55" s="339">
        <f>C41+7</f>
        <v>45184</v>
      </c>
      <c r="D55" s="338">
        <f>C55+10</f>
        <v>45194</v>
      </c>
      <c r="E55" s="338">
        <f>C55+11</f>
        <v>45195</v>
      </c>
      <c r="F55" s="340" t="s">
        <v>11</v>
      </c>
      <c r="G55" s="340" t="s">
        <v>11</v>
      </c>
      <c r="H55" s="340" t="s">
        <v>11</v>
      </c>
      <c r="I55" s="340" t="s">
        <v>11</v>
      </c>
      <c r="J55" s="340" t="s">
        <v>11</v>
      </c>
      <c r="K55" s="340" t="s">
        <v>11</v>
      </c>
      <c r="L55" s="340" t="s">
        <v>11</v>
      </c>
      <c r="M55" s="340" t="s">
        <v>11</v>
      </c>
      <c r="N55" s="340" t="s">
        <v>11</v>
      </c>
      <c r="O55" s="340" t="s">
        <v>11</v>
      </c>
      <c r="P55" s="341">
        <v>0.70833333333333337</v>
      </c>
      <c r="Q55" s="340">
        <f t="shared" si="0"/>
        <v>45183</v>
      </c>
      <c r="R55" s="343" t="s">
        <v>257</v>
      </c>
      <c r="S55" s="55"/>
      <c r="T55" s="55"/>
      <c r="U55" s="55"/>
      <c r="V55" s="55"/>
      <c r="W55" s="55"/>
      <c r="X55" s="55"/>
      <c r="Y55" s="55"/>
      <c r="Z55" s="55"/>
      <c r="AA55" s="55"/>
      <c r="AB55" s="228"/>
      <c r="AC55" s="228"/>
      <c r="AD55" s="228"/>
      <c r="AE55" s="228"/>
      <c r="AF55" s="228"/>
      <c r="AG55" s="228"/>
    </row>
    <row r="56" spans="1:37" s="218" customFormat="1" ht="13.5" customHeight="1">
      <c r="A56" s="342" t="str">
        <f>IF(VLOOKUP(INDEX(WH!$B$10:$M$39,MATCH(C56,WH!$M$10:$M$39,0),1),WH!$B$10:$M$39,5,0)=GENERAL!P56,INDEX(WH!$B$10:$M$39,MATCH(C56,WH!$M$10:$M$39,0),1),INDEX(WH!$B$10:$M$39,MATCH(C56,WH!$M$10:$M$39,0)+1,1))</f>
        <v>WAN HAI 287</v>
      </c>
      <c r="B56" s="520" t="str">
        <f>CONCATENATE(IF(VLOOKUP(INDEX(WH!$B$10:$M$39,MATCH(C56,WH!$M$10:$M$39,0),1),WH!$B$10:$M$39,5,0)=GENERAL!P56,INDEX(WH!$B$10:$M$39,MATCH(C56,WH!$M$10:$M$39,0),2),INDEX(WH!$B$10:$M$39,MATCH(C56,WH!$M$10:$M$39,0)+1,2)),TEXT(IF(VLOOKUP(INDEX(WH!$B$10:$M$39,MATCH(C56,WH!$M$10:$M$39,0),1),WH!$B$10:$M$39,5,0)=GENERAL!P56,INDEX(WH!$B$10:$M$39,MATCH(C56,WH!$M$10:$M$39,0),3),INDEX(WH!$B$10:$M$39,MATCH(C56,WH!$M$10:$M$39,0)+1,3)),"00#"))</f>
        <v>N028</v>
      </c>
      <c r="C56" s="339">
        <f>C55+1</f>
        <v>45185</v>
      </c>
      <c r="D56" s="338">
        <f>C56+10</f>
        <v>45195</v>
      </c>
      <c r="E56" s="338">
        <f>C56+9</f>
        <v>45194</v>
      </c>
      <c r="F56" s="340" t="s">
        <v>11</v>
      </c>
      <c r="G56" s="340" t="s">
        <v>11</v>
      </c>
      <c r="H56" s="340" t="s">
        <v>11</v>
      </c>
      <c r="I56" s="340" t="s">
        <v>11</v>
      </c>
      <c r="J56" s="338">
        <f>C56+7</f>
        <v>45192</v>
      </c>
      <c r="K56" s="340" t="s">
        <v>11</v>
      </c>
      <c r="L56" s="340" t="s">
        <v>11</v>
      </c>
      <c r="M56" s="340" t="s">
        <v>11</v>
      </c>
      <c r="N56" s="340" t="s">
        <v>11</v>
      </c>
      <c r="O56" s="340">
        <f>C56+12</f>
        <v>45197</v>
      </c>
      <c r="P56" s="341">
        <v>0.16666666666666666</v>
      </c>
      <c r="Q56" s="340">
        <f t="shared" si="0"/>
        <v>45184</v>
      </c>
      <c r="R56" s="343" t="s">
        <v>18</v>
      </c>
      <c r="S56" s="55"/>
      <c r="T56" s="55"/>
      <c r="U56" s="55"/>
      <c r="V56" s="55"/>
      <c r="W56" s="55"/>
      <c r="X56" s="55"/>
      <c r="Y56" s="55"/>
      <c r="Z56" s="55"/>
      <c r="AA56" s="55"/>
      <c r="AB56" s="229"/>
      <c r="AC56" s="229"/>
      <c r="AD56" s="229"/>
      <c r="AE56" s="229"/>
      <c r="AF56" s="229"/>
      <c r="AG56" s="229"/>
    </row>
    <row r="57" spans="1:37" s="218" customFormat="1" ht="13.5" customHeight="1">
      <c r="A57" s="342" t="str">
        <f>'SINOTRANS ( ORIMAS)'!A13</f>
        <v xml:space="preserve">TIGER LIANYUNGANG </v>
      </c>
      <c r="B57" s="520" t="str">
        <f>'SINOTRANS ( ORIMAS)'!B13</f>
        <v>2319S/2320N</v>
      </c>
      <c r="C57" s="339">
        <f>C56</f>
        <v>45185</v>
      </c>
      <c r="D57" s="338">
        <f>C57+9</f>
        <v>45194</v>
      </c>
      <c r="E57" s="338">
        <f>C57+10</f>
        <v>45195</v>
      </c>
      <c r="F57" s="340" t="s">
        <v>11</v>
      </c>
      <c r="G57" s="340" t="s">
        <v>11</v>
      </c>
      <c r="H57" s="340" t="s">
        <v>11</v>
      </c>
      <c r="I57" s="340" t="s">
        <v>11</v>
      </c>
      <c r="J57" s="340" t="s">
        <v>11</v>
      </c>
      <c r="K57" s="340" t="s">
        <v>11</v>
      </c>
      <c r="L57" s="340" t="s">
        <v>11</v>
      </c>
      <c r="M57" s="340" t="s">
        <v>11</v>
      </c>
      <c r="N57" s="340" t="s">
        <v>11</v>
      </c>
      <c r="O57" s="340" t="s">
        <v>11</v>
      </c>
      <c r="P57" s="341">
        <v>0.95833333333333337</v>
      </c>
      <c r="Q57" s="340">
        <f>C57-2</f>
        <v>45183</v>
      </c>
      <c r="R57" s="343" t="s">
        <v>341</v>
      </c>
      <c r="S57" s="55"/>
      <c r="T57" s="55"/>
      <c r="U57" s="55"/>
      <c r="V57" s="55"/>
      <c r="W57" s="55"/>
      <c r="X57" s="55"/>
      <c r="Y57" s="55"/>
      <c r="Z57" s="55"/>
      <c r="AA57" s="55"/>
      <c r="AB57" s="228"/>
      <c r="AC57" s="228"/>
      <c r="AD57" s="228"/>
      <c r="AE57" s="228"/>
      <c r="AF57" s="228"/>
      <c r="AG57" s="228"/>
    </row>
    <row r="58" spans="1:37" s="218" customFormat="1" ht="13.5" customHeight="1">
      <c r="A58" s="342" t="str">
        <f>'ONE JSM'!A13</f>
        <v xml:space="preserve">LORRAINE </v>
      </c>
      <c r="B58" s="520" t="str">
        <f>'ONE JSM'!B13</f>
        <v>015N</v>
      </c>
      <c r="C58" s="339">
        <f>C56</f>
        <v>45185</v>
      </c>
      <c r="D58" s="340" t="s">
        <v>11</v>
      </c>
      <c r="E58" s="338">
        <f>C58+11</f>
        <v>45196</v>
      </c>
      <c r="F58" s="338">
        <f>C58+10</f>
        <v>45195</v>
      </c>
      <c r="G58" s="338">
        <f>C58+8</f>
        <v>45193</v>
      </c>
      <c r="H58" s="338">
        <f>C58+7</f>
        <v>45192</v>
      </c>
      <c r="I58" s="340" t="s">
        <v>11</v>
      </c>
      <c r="J58" s="340" t="s">
        <v>11</v>
      </c>
      <c r="K58" s="340" t="s">
        <v>11</v>
      </c>
      <c r="L58" s="338">
        <f>C58+9</f>
        <v>45194</v>
      </c>
      <c r="M58" s="340" t="s">
        <v>11</v>
      </c>
      <c r="N58" s="338">
        <f>C58+7</f>
        <v>45192</v>
      </c>
      <c r="O58" s="340" t="s">
        <v>11</v>
      </c>
      <c r="P58" s="341">
        <v>0.58333333333333337</v>
      </c>
      <c r="Q58" s="340">
        <f>C58-2</f>
        <v>45183</v>
      </c>
      <c r="R58" s="343" t="s">
        <v>212</v>
      </c>
      <c r="S58" s="55"/>
      <c r="T58" s="55"/>
      <c r="U58" s="55"/>
      <c r="V58" s="55"/>
      <c r="W58" s="55"/>
      <c r="X58" s="55"/>
      <c r="Y58" s="55"/>
      <c r="Z58" s="55"/>
      <c r="AA58" s="55"/>
      <c r="AB58" s="228"/>
      <c r="AC58" s="228"/>
      <c r="AD58" s="228"/>
      <c r="AE58" s="228"/>
      <c r="AF58" s="228"/>
      <c r="AG58" s="228"/>
    </row>
    <row r="59" spans="1:37" s="218" customFormat="1" ht="13.5" customHeight="1">
      <c r="A59" s="342">
        <f>KMTC!A15</f>
        <v>0</v>
      </c>
      <c r="B59" s="520" t="e">
        <f>KMTC!#REF!</f>
        <v>#REF!</v>
      </c>
      <c r="C59" s="339">
        <f>C58+1</f>
        <v>45186</v>
      </c>
      <c r="D59" s="340" t="s">
        <v>11</v>
      </c>
      <c r="E59" s="340" t="s">
        <v>11</v>
      </c>
      <c r="F59" s="338">
        <f>C59+7</f>
        <v>45193</v>
      </c>
      <c r="G59" s="338">
        <f>C59+10</f>
        <v>45196</v>
      </c>
      <c r="H59" s="338">
        <f>C59+9</f>
        <v>45195</v>
      </c>
      <c r="I59" s="340" t="s">
        <v>11</v>
      </c>
      <c r="J59" s="340" t="s">
        <v>11</v>
      </c>
      <c r="K59" s="340" t="s">
        <v>11</v>
      </c>
      <c r="L59" s="340" t="s">
        <v>11</v>
      </c>
      <c r="M59" s="340" t="s">
        <v>11</v>
      </c>
      <c r="N59" s="340" t="s">
        <v>11</v>
      </c>
      <c r="O59" s="340" t="s">
        <v>11</v>
      </c>
      <c r="P59" s="341">
        <v>4.1666666666666664E-2</v>
      </c>
      <c r="Q59" s="340">
        <f>C59-1</f>
        <v>45185</v>
      </c>
      <c r="R59" s="343" t="s">
        <v>16</v>
      </c>
      <c r="S59" s="55"/>
      <c r="T59" s="55"/>
      <c r="U59" s="55"/>
      <c r="V59" s="55"/>
      <c r="W59" s="55"/>
      <c r="X59" s="55"/>
      <c r="Y59" s="55"/>
      <c r="Z59" s="55"/>
      <c r="AA59" s="55"/>
      <c r="AB59" s="229"/>
      <c r="AC59" s="229"/>
      <c r="AD59" s="229"/>
      <c r="AE59" s="229"/>
      <c r="AF59" s="229"/>
      <c r="AG59" s="229"/>
    </row>
    <row r="60" spans="1:37" s="218" customFormat="1" ht="13.5" customHeight="1">
      <c r="A60" s="342" t="str">
        <f>IF(VLOOKUP(INDEX(WH!$B$10:$M$39,MATCH(C60,WH!$M$10:$M$39,0),1),WH!$B$10:$M$39,5,0)=GENERAL!P60,INDEX(WH!$B$10:$M$39,MATCH(C60,WH!$M$10:$M$39,0),1),INDEX(WH!$B$10:$M$39,MATCH(C60,WH!$M$10:$M$39,0)+1,1))</f>
        <v>WAN HAI 359</v>
      </c>
      <c r="B60" s="520" t="str">
        <f>CONCATENATE(IF(VLOOKUP(INDEX(WH!$B$10:$M$39,MATCH(C60,WH!$M$10:$M$39,0),1),WH!$B$10:$M$39,5,0)=GENERAL!P60,INDEX(WH!$B$10:$M$39,MATCH(C60,WH!$M$10:$M$39,0),2),INDEX(WH!$B$10:$M$39,MATCH(C60,WH!$M$10:$M$39,0)+1,2)),TEXT(IF(VLOOKUP(INDEX(WH!$B$10:$M$39,MATCH(C60,WH!$M$10:$M$39,0),1),WH!$B$10:$M$39,5,0)=GENERAL!P60,INDEX(WH!$B$10:$M$39,MATCH(C60,WH!$M$10:$M$39,0),3),INDEX(WH!$B$10:$M$39,MATCH(C60,WH!$M$10:$M$39,0)+1,3)),"00#"))</f>
        <v>N008</v>
      </c>
      <c r="C60" s="339">
        <f>C59-1</f>
        <v>45185</v>
      </c>
      <c r="D60" s="340" t="s">
        <v>11</v>
      </c>
      <c r="E60" s="340" t="s">
        <v>11</v>
      </c>
      <c r="F60" s="340" t="s">
        <v>11</v>
      </c>
      <c r="G60" s="338">
        <f>C60+8</f>
        <v>45193</v>
      </c>
      <c r="H60" s="338">
        <f>C60+8</f>
        <v>45193</v>
      </c>
      <c r="I60" s="340" t="s">
        <v>11</v>
      </c>
      <c r="J60" s="340" t="s">
        <v>11</v>
      </c>
      <c r="K60" s="340" t="s">
        <v>11</v>
      </c>
      <c r="L60" s="340" t="s">
        <v>11</v>
      </c>
      <c r="M60" s="340" t="s">
        <v>11</v>
      </c>
      <c r="N60" s="340" t="s">
        <v>11</v>
      </c>
      <c r="O60" s="340" t="s">
        <v>11</v>
      </c>
      <c r="P60" s="341">
        <v>0.75</v>
      </c>
      <c r="Q60" s="340">
        <f>C60-1</f>
        <v>45184</v>
      </c>
      <c r="R60" s="343" t="s">
        <v>18</v>
      </c>
      <c r="S60" s="55"/>
      <c r="T60" s="55"/>
      <c r="U60" s="55"/>
      <c r="V60" s="55"/>
      <c r="W60" s="55"/>
      <c r="X60" s="55"/>
      <c r="Y60" s="55"/>
      <c r="Z60" s="55"/>
      <c r="AA60" s="55"/>
      <c r="AB60" s="228"/>
      <c r="AC60" s="228"/>
      <c r="AD60" s="228"/>
      <c r="AE60" s="228"/>
      <c r="AF60" s="228"/>
      <c r="AG60" s="228"/>
    </row>
    <row r="61" spans="1:37" s="218" customFormat="1" ht="13.5" customHeight="1" thickBot="1">
      <c r="A61" s="427"/>
      <c r="B61" s="521"/>
      <c r="C61" s="419">
        <f>C59+1</f>
        <v>45187</v>
      </c>
      <c r="D61" s="420">
        <f>C61+7</f>
        <v>45194</v>
      </c>
      <c r="E61" s="420">
        <f>C61+8</f>
        <v>45195</v>
      </c>
      <c r="F61" s="421" t="s">
        <v>11</v>
      </c>
      <c r="G61" s="421" t="s">
        <v>11</v>
      </c>
      <c r="H61" s="421" t="s">
        <v>11</v>
      </c>
      <c r="I61" s="420">
        <f>C61+10</f>
        <v>45197</v>
      </c>
      <c r="J61" s="421" t="s">
        <v>11</v>
      </c>
      <c r="K61" s="421" t="s">
        <v>11</v>
      </c>
      <c r="L61" s="421" t="s">
        <v>11</v>
      </c>
      <c r="M61" s="421" t="s">
        <v>11</v>
      </c>
      <c r="N61" s="421" t="s">
        <v>11</v>
      </c>
      <c r="O61" s="421" t="s">
        <v>11</v>
      </c>
      <c r="P61" s="422">
        <v>0.99930555555555556</v>
      </c>
      <c r="Q61" s="421">
        <f>C61-2</f>
        <v>45185</v>
      </c>
      <c r="R61" s="423" t="s">
        <v>17</v>
      </c>
      <c r="S61" s="55"/>
      <c r="T61" s="55"/>
      <c r="U61" s="55"/>
      <c r="V61" s="55"/>
      <c r="W61" s="55"/>
      <c r="X61" s="55"/>
      <c r="Y61" s="55"/>
      <c r="Z61" s="55"/>
      <c r="AA61" s="55"/>
      <c r="AB61" s="228"/>
      <c r="AC61" s="228"/>
      <c r="AD61" s="228"/>
      <c r="AE61" s="228"/>
      <c r="AF61" s="228"/>
      <c r="AG61" s="228"/>
    </row>
    <row r="62" spans="1:37" s="545" customFormat="1" ht="13.5" customHeight="1">
      <c r="A62" s="342" t="str">
        <f>IF(VLOOKUP(INDEX(WH!$B$9:$M$50,MATCH(C62,WH!$M$9:$M$50,0),1),WH!$B$9:$M$50,12,0)=GENERAL!P62,INDEX(WH!$B$9:$M$50,MATCH(C62,WH!$M$9:$M$50,0),1),INDEX(WH!$B$9:$M$50,MATCH(C62,WH!$M$9:$M$50,0),1))</f>
        <v>WAN HAI 366</v>
      </c>
      <c r="B62" s="520" t="str">
        <f>CONCATENATE(IF(VLOOKUP(INDEX(WH!$B$9:$M$38,MATCH(C62,WH!$M$9:$M$38,0),1),WH!$B$9:$M$38,12,0)=GENERAL!P62,INDEX(WH!$B$9:$M$38,MATCH(C62,WH!$M$9:$M$38,0),2),INDEX(WH!$B$9:$M$38,MATCH(C62,WH!$M$9:$M$38,0),2)),TEXT(IF(VLOOKUP(INDEX(WH!$B$9:$M$38,MATCH(C62,WH!$M$9:$M$38,0),1),WH!$B$9:$M$38,12,0)=GENERAL!P62,INDEX(WH!$B$9:$M$38,MATCH(C62,WH!$M$9:$M$38,0),3),INDEX(WH!$B$9:$M$38,MATCH(C62,WH!$M$9:$M$38,0),3)),"00#"))</f>
        <v>N003</v>
      </c>
      <c r="C62" s="339">
        <f>C48+7</f>
        <v>45194</v>
      </c>
      <c r="D62" s="340">
        <f>C62+8</f>
        <v>45202</v>
      </c>
      <c r="E62" s="340">
        <f>C62+14</f>
        <v>45208</v>
      </c>
      <c r="F62" s="340" t="s">
        <v>11</v>
      </c>
      <c r="G62" s="338">
        <f>C62+10</f>
        <v>45204</v>
      </c>
      <c r="H62" s="338">
        <f>C62+9</f>
        <v>45203</v>
      </c>
      <c r="I62" s="340">
        <f>C62+12</f>
        <v>45206</v>
      </c>
      <c r="J62" s="340" t="s">
        <v>11</v>
      </c>
      <c r="K62" s="340" t="s">
        <v>11</v>
      </c>
      <c r="L62" s="340" t="s">
        <v>11</v>
      </c>
      <c r="M62" s="340" t="s">
        <v>11</v>
      </c>
      <c r="N62" s="340" t="s">
        <v>11</v>
      </c>
      <c r="O62" s="340" t="s">
        <v>11</v>
      </c>
      <c r="P62" s="341">
        <v>0.4993055555555555</v>
      </c>
      <c r="Q62" s="340">
        <f t="shared" ref="Q62:Q70" si="2">C62-1</f>
        <v>45193</v>
      </c>
      <c r="R62" s="343" t="s">
        <v>18</v>
      </c>
      <c r="S62" s="55"/>
      <c r="T62" s="55"/>
      <c r="U62" s="55"/>
      <c r="V62" s="55"/>
      <c r="W62" s="55"/>
      <c r="X62" s="55"/>
      <c r="Y62" s="55"/>
      <c r="Z62" s="55"/>
      <c r="AA62" s="55"/>
      <c r="AB62" s="544"/>
      <c r="AC62" s="544"/>
      <c r="AD62" s="544"/>
      <c r="AE62" s="544"/>
      <c r="AF62" s="544"/>
      <c r="AG62" s="544"/>
    </row>
    <row r="63" spans="1:37" s="428" customFormat="1" ht="13.5" customHeight="1">
      <c r="A63" s="592" t="str">
        <f>CNC!A15</f>
        <v>NORDLEOPARD</v>
      </c>
      <c r="B63" s="593" t="str">
        <f>CNC!B15</f>
        <v>3CGCGN1NC</v>
      </c>
      <c r="C63" s="594">
        <f>C62+2</f>
        <v>45196</v>
      </c>
      <c r="D63" s="595"/>
      <c r="E63" s="532">
        <f>C63+9</f>
        <v>45205</v>
      </c>
      <c r="F63" s="532">
        <f>C63+8</f>
        <v>45204</v>
      </c>
      <c r="G63" s="532">
        <f>C63+7</f>
        <v>45203</v>
      </c>
      <c r="H63" s="532">
        <f>C63+6</f>
        <v>45202</v>
      </c>
      <c r="I63" s="549" t="s">
        <v>11</v>
      </c>
      <c r="J63" s="549" t="s">
        <v>11</v>
      </c>
      <c r="K63" s="549" t="s">
        <v>11</v>
      </c>
      <c r="L63" s="549" t="s">
        <v>11</v>
      </c>
      <c r="M63" s="549" t="s">
        <v>11</v>
      </c>
      <c r="N63" s="549" t="s">
        <v>11</v>
      </c>
      <c r="O63" s="549" t="s">
        <v>11</v>
      </c>
      <c r="P63" s="550">
        <v>0.66666666666666663</v>
      </c>
      <c r="Q63" s="596">
        <f>C63-1</f>
        <v>45195</v>
      </c>
      <c r="R63" s="597" t="s">
        <v>285</v>
      </c>
      <c r="S63" s="55"/>
      <c r="T63" s="55"/>
      <c r="U63" s="55"/>
      <c r="V63" s="55"/>
      <c r="W63" s="55"/>
      <c r="X63" s="55"/>
      <c r="Y63" s="55"/>
      <c r="Z63" s="55"/>
      <c r="AA63" s="55"/>
      <c r="AB63" s="425"/>
      <c r="AC63" s="425"/>
      <c r="AD63" s="425"/>
      <c r="AE63" s="425"/>
      <c r="AF63" s="425"/>
      <c r="AG63" s="425"/>
    </row>
    <row r="64" spans="1:37" s="218" customFormat="1" ht="13.5" customHeight="1">
      <c r="A64" s="342" t="str">
        <f>EVR!A13</f>
        <v xml:space="preserve">EVER COMPOSE </v>
      </c>
      <c r="B64" s="520" t="str">
        <f>EVR!B13</f>
        <v>1602-047N</v>
      </c>
      <c r="C64" s="339">
        <f>C62+1</f>
        <v>45195</v>
      </c>
      <c r="D64" s="340" t="s">
        <v>11</v>
      </c>
      <c r="E64" s="340" t="s">
        <v>11</v>
      </c>
      <c r="F64" s="338">
        <f>C64+11</f>
        <v>45206</v>
      </c>
      <c r="G64" s="338">
        <f>C64+9</f>
        <v>45204</v>
      </c>
      <c r="H64" s="338">
        <f>C64+8</f>
        <v>45203</v>
      </c>
      <c r="I64" s="340" t="s">
        <v>11</v>
      </c>
      <c r="J64" s="340" t="s">
        <v>11</v>
      </c>
      <c r="K64" s="340" t="s">
        <v>11</v>
      </c>
      <c r="L64" s="338">
        <f>C64+10</f>
        <v>45205</v>
      </c>
      <c r="M64" s="340" t="s">
        <v>11</v>
      </c>
      <c r="N64" s="340" t="s">
        <v>11</v>
      </c>
      <c r="O64" s="338">
        <f>C64+10</f>
        <v>45205</v>
      </c>
      <c r="P64" s="341">
        <v>0.70833333333333337</v>
      </c>
      <c r="Q64" s="340">
        <f t="shared" si="2"/>
        <v>45194</v>
      </c>
      <c r="R64" s="343" t="s">
        <v>140</v>
      </c>
      <c r="S64" s="55"/>
      <c r="T64" s="55"/>
      <c r="U64" s="55"/>
      <c r="V64" s="55"/>
      <c r="W64" s="55"/>
      <c r="X64" s="55"/>
      <c r="Y64" s="55"/>
      <c r="Z64" s="55"/>
      <c r="AA64" s="55"/>
      <c r="AB64" s="229"/>
      <c r="AC64" s="229"/>
      <c r="AD64" s="229"/>
      <c r="AE64" s="229"/>
      <c r="AF64" s="229"/>
      <c r="AG64" s="229"/>
    </row>
    <row r="65" spans="1:37" s="204" customFormat="1" ht="13.5" customHeight="1">
      <c r="A65" s="342" t="str">
        <f>EVR!A30</f>
        <v>UNI-PERFECT</v>
      </c>
      <c r="B65" s="520" t="str">
        <f>EVR!B30</f>
        <v xml:space="preserve">0232-583N  </v>
      </c>
      <c r="C65" s="339">
        <f>C64</f>
        <v>45195</v>
      </c>
      <c r="D65" s="338">
        <f>C65+8</f>
        <v>45203</v>
      </c>
      <c r="E65" s="338">
        <f>C65+8</f>
        <v>45203</v>
      </c>
      <c r="F65" s="338"/>
      <c r="G65" s="338"/>
      <c r="H65" s="338"/>
      <c r="I65" s="340"/>
      <c r="J65" s="338">
        <f>C65+11</f>
        <v>45206</v>
      </c>
      <c r="K65" s="340"/>
      <c r="L65" s="338"/>
      <c r="M65" s="340"/>
      <c r="N65" s="340"/>
      <c r="O65" s="338"/>
      <c r="P65" s="341">
        <v>0.125</v>
      </c>
      <c r="Q65" s="340">
        <f>C65</f>
        <v>45195</v>
      </c>
      <c r="R65" s="343" t="s">
        <v>140</v>
      </c>
      <c r="S65" s="55"/>
      <c r="T65" s="55"/>
      <c r="U65" s="55"/>
      <c r="V65" s="55"/>
      <c r="W65" s="55"/>
      <c r="X65" s="55"/>
      <c r="Y65" s="55"/>
      <c r="Z65" s="55"/>
      <c r="AA65" s="55"/>
      <c r="AB65" s="228"/>
      <c r="AC65" s="228"/>
      <c r="AD65" s="228"/>
      <c r="AE65" s="228"/>
      <c r="AF65" s="228"/>
      <c r="AG65" s="228"/>
    </row>
    <row r="66" spans="1:37" s="545" customFormat="1" ht="13.5" customHeight="1">
      <c r="A66" s="342" t="str">
        <f>'ONE JV2'!A13</f>
        <v xml:space="preserve">ARICA BRIDGE </v>
      </c>
      <c r="B66" s="520" t="str">
        <f>'ONE JV2'!B13</f>
        <v>229N</v>
      </c>
      <c r="C66" s="339">
        <f>C65</f>
        <v>45195</v>
      </c>
      <c r="D66" s="338">
        <f>C66+7</f>
        <v>45202</v>
      </c>
      <c r="E66" s="338">
        <f>C66+8</f>
        <v>45203</v>
      </c>
      <c r="F66" s="338">
        <f>C66+9</f>
        <v>45204</v>
      </c>
      <c r="G66" s="340" t="s">
        <v>11</v>
      </c>
      <c r="H66" s="340" t="s">
        <v>11</v>
      </c>
      <c r="I66" s="340" t="s">
        <v>11</v>
      </c>
      <c r="J66" s="340" t="s">
        <v>11</v>
      </c>
      <c r="K66" s="340" t="s">
        <v>11</v>
      </c>
      <c r="L66" s="340" t="s">
        <v>11</v>
      </c>
      <c r="M66" s="340" t="s">
        <v>11</v>
      </c>
      <c r="N66" s="340" t="s">
        <v>11</v>
      </c>
      <c r="O66" s="338">
        <f>C66+9</f>
        <v>45204</v>
      </c>
      <c r="P66" s="341">
        <v>0.375</v>
      </c>
      <c r="Q66" s="340">
        <f>C66</f>
        <v>45195</v>
      </c>
      <c r="R66" s="343" t="s">
        <v>212</v>
      </c>
      <c r="S66" s="539"/>
      <c r="T66" s="539"/>
      <c r="U66" s="539"/>
      <c r="V66" s="539"/>
      <c r="W66" s="539"/>
      <c r="X66" s="539"/>
      <c r="Y66" s="539"/>
      <c r="Z66" s="539"/>
      <c r="AA66" s="539"/>
      <c r="AB66" s="540"/>
      <c r="AC66" s="540"/>
      <c r="AD66" s="540"/>
      <c r="AE66" s="540"/>
      <c r="AF66" s="540"/>
      <c r="AG66" s="540"/>
    </row>
    <row r="67" spans="1:37" s="204" customFormat="1" ht="13.5" customHeight="1">
      <c r="A67" s="342" t="str">
        <f>'KMTC 1'!B45</f>
        <v>STARSHIP AQUILA</v>
      </c>
      <c r="B67" s="520" t="str">
        <f>'KMTC 1'!C45</f>
        <v>2312N</v>
      </c>
      <c r="C67" s="339">
        <f>C66+1</f>
        <v>45196</v>
      </c>
      <c r="D67" s="340" t="s">
        <v>11</v>
      </c>
      <c r="E67" s="340" t="s">
        <v>11</v>
      </c>
      <c r="F67" s="340" t="s">
        <v>11</v>
      </c>
      <c r="G67" s="340" t="s">
        <v>11</v>
      </c>
      <c r="H67" s="340" t="s">
        <v>11</v>
      </c>
      <c r="I67" s="340" t="s">
        <v>11</v>
      </c>
      <c r="J67" s="340" t="s">
        <v>11</v>
      </c>
      <c r="K67" s="340">
        <f>C67+15</f>
        <v>45211</v>
      </c>
      <c r="L67" s="340" t="s">
        <v>11</v>
      </c>
      <c r="M67" s="340">
        <f>C67+15</f>
        <v>45211</v>
      </c>
      <c r="N67" s="340" t="s">
        <v>11</v>
      </c>
      <c r="O67" s="340" t="s">
        <v>11</v>
      </c>
      <c r="P67" s="341">
        <v>0.83333333333333337</v>
      </c>
      <c r="Q67" s="340">
        <f t="shared" ref="Q67" si="3">C67-1</f>
        <v>45195</v>
      </c>
      <c r="R67" s="541" t="s">
        <v>16</v>
      </c>
      <c r="S67" s="790"/>
      <c r="T67" s="790"/>
      <c r="U67" s="790"/>
      <c r="V67" s="790"/>
      <c r="W67" s="790"/>
      <c r="X67" s="790"/>
      <c r="Y67" s="790"/>
      <c r="Z67" s="790"/>
      <c r="AA67" s="790"/>
      <c r="AB67" s="229"/>
      <c r="AC67" s="229"/>
      <c r="AD67" s="229"/>
      <c r="AE67" s="229"/>
      <c r="AF67" s="229"/>
      <c r="AG67" s="229"/>
      <c r="AH67" s="229"/>
      <c r="AI67" s="229"/>
      <c r="AJ67" s="229"/>
    </row>
    <row r="68" spans="1:37" s="218" customFormat="1" ht="14.25" customHeight="1">
      <c r="A68" s="342" t="str">
        <f>'ONE JT1'!A13</f>
        <v xml:space="preserve">ACX CRYSTAL </v>
      </c>
      <c r="B68" s="520" t="str">
        <f>'ONE JT1'!B13</f>
        <v>282N</v>
      </c>
      <c r="C68" s="339">
        <f>C54+7</f>
        <v>45194</v>
      </c>
      <c r="D68" s="340" t="s">
        <v>11</v>
      </c>
      <c r="E68" s="340" t="s">
        <v>11</v>
      </c>
      <c r="F68" s="340" t="s">
        <v>11</v>
      </c>
      <c r="G68" s="338">
        <f>C68+9</f>
        <v>45203</v>
      </c>
      <c r="H68" s="338">
        <f>C68+8</f>
        <v>45202</v>
      </c>
      <c r="I68" s="340" t="s">
        <v>11</v>
      </c>
      <c r="J68" s="340" t="s">
        <v>11</v>
      </c>
      <c r="K68" s="340" t="s">
        <v>11</v>
      </c>
      <c r="L68" s="338">
        <f>C68+6</f>
        <v>45200</v>
      </c>
      <c r="M68" s="340" t="s">
        <v>11</v>
      </c>
      <c r="N68" s="340" t="s">
        <v>11</v>
      </c>
      <c r="O68" s="340" t="s">
        <v>11</v>
      </c>
      <c r="P68" s="341">
        <v>0.91666666666666663</v>
      </c>
      <c r="Q68" s="340">
        <f>C68-2</f>
        <v>45192</v>
      </c>
      <c r="R68" s="343" t="s">
        <v>212</v>
      </c>
      <c r="S68" s="539"/>
      <c r="T68" s="539"/>
      <c r="U68" s="539"/>
      <c r="V68" s="539"/>
      <c r="W68" s="539"/>
      <c r="X68" s="539"/>
      <c r="Y68" s="539"/>
      <c r="Z68" s="539"/>
      <c r="AA68" s="539"/>
      <c r="AB68" s="228"/>
      <c r="AC68" s="228"/>
      <c r="AD68" s="228"/>
      <c r="AE68" s="228"/>
      <c r="AF68" s="228"/>
      <c r="AG68" s="228"/>
      <c r="AH68" s="228"/>
      <c r="AI68" s="228"/>
      <c r="AJ68" s="228"/>
      <c r="AK68" s="228"/>
    </row>
    <row r="69" spans="1:37" s="218" customFormat="1" ht="15" customHeight="1">
      <c r="A69" s="342" t="str">
        <f>SITC!A34</f>
        <v>SITC XINGDE</v>
      </c>
      <c r="B69" s="520" t="str">
        <f>SITC!B34</f>
        <v>2319N</v>
      </c>
      <c r="C69" s="339">
        <f>C55+7</f>
        <v>45191</v>
      </c>
      <c r="D69" s="338">
        <f>C69+10</f>
        <v>45201</v>
      </c>
      <c r="E69" s="338">
        <f>C69+11</f>
        <v>45202</v>
      </c>
      <c r="F69" s="340" t="s">
        <v>11</v>
      </c>
      <c r="G69" s="340" t="s">
        <v>11</v>
      </c>
      <c r="H69" s="340" t="s">
        <v>11</v>
      </c>
      <c r="I69" s="340" t="s">
        <v>11</v>
      </c>
      <c r="J69" s="340" t="s">
        <v>11</v>
      </c>
      <c r="K69" s="340" t="s">
        <v>11</v>
      </c>
      <c r="L69" s="340" t="s">
        <v>11</v>
      </c>
      <c r="M69" s="340" t="s">
        <v>11</v>
      </c>
      <c r="N69" s="340" t="s">
        <v>11</v>
      </c>
      <c r="O69" s="340" t="s">
        <v>11</v>
      </c>
      <c r="P69" s="341">
        <v>0.70833333333333337</v>
      </c>
      <c r="Q69" s="340">
        <f t="shared" si="2"/>
        <v>45190</v>
      </c>
      <c r="R69" s="343" t="s">
        <v>257</v>
      </c>
      <c r="S69" s="539"/>
      <c r="T69" s="539"/>
      <c r="U69" s="539"/>
      <c r="V69" s="539"/>
      <c r="W69" s="539"/>
      <c r="X69" s="539"/>
      <c r="Y69" s="539"/>
      <c r="Z69" s="539"/>
      <c r="AA69" s="539"/>
      <c r="AB69" s="229"/>
      <c r="AC69" s="229"/>
      <c r="AD69" s="229"/>
      <c r="AE69" s="229"/>
      <c r="AF69" s="229"/>
      <c r="AG69" s="229"/>
      <c r="AH69" s="229"/>
      <c r="AI69" s="229"/>
      <c r="AJ69" s="229"/>
      <c r="AK69" s="229"/>
    </row>
    <row r="70" spans="1:37" s="218" customFormat="1" ht="13.5" customHeight="1">
      <c r="A70" s="342" t="str">
        <f>IF(VLOOKUP(INDEX(WH!$B$10:$M$39,MATCH(C70,WH!$M$10:$M$39,0),1),WH!$B$10:$M$39,5,0)=GENERAL!P70,INDEX(WH!$B$10:$M$39,MATCH(C70,WH!$M$10:$M$39,0),1),INDEX(WH!$B$10:$M$39,MATCH(C70,WH!$M$10:$M$39,0)+1,1))</f>
        <v>WAN HAI 275</v>
      </c>
      <c r="B70" s="520" t="str">
        <f>CONCATENATE(IF(VLOOKUP(INDEX(WH!$B$10:$M$39,MATCH(C70,WH!$M$10:$M$39,0),1),WH!$B$10:$M$39,5,0)=GENERAL!P70,INDEX(WH!$B$10:$M$39,MATCH(C70,WH!$M$10:$M$39,0),2),INDEX(WH!$B$10:$M$39,MATCH(C70,WH!$M$10:$M$39,0)+1,2)),TEXT(IF(VLOOKUP(INDEX(WH!$B$10:$M$39,MATCH(C70,WH!$M$10:$M$39,0),1),WH!$B$10:$M$39,5,0)=GENERAL!P70,INDEX(WH!$B$10:$M$39,MATCH(C70,WH!$M$10:$M$39,0),3),INDEX(WH!$B$10:$M$39,MATCH(C70,WH!$M$10:$M$39,0)+1,3)),"00#"))</f>
        <v>N202</v>
      </c>
      <c r="C70" s="339">
        <f>C69+1</f>
        <v>45192</v>
      </c>
      <c r="D70" s="338">
        <f>C70+10</f>
        <v>45202</v>
      </c>
      <c r="E70" s="338">
        <f>C70+9</f>
        <v>45201</v>
      </c>
      <c r="F70" s="340" t="s">
        <v>11</v>
      </c>
      <c r="G70" s="340" t="s">
        <v>11</v>
      </c>
      <c r="H70" s="340" t="s">
        <v>11</v>
      </c>
      <c r="I70" s="340" t="s">
        <v>11</v>
      </c>
      <c r="J70" s="338">
        <f>C70+7</f>
        <v>45199</v>
      </c>
      <c r="K70" s="340" t="s">
        <v>11</v>
      </c>
      <c r="L70" s="340" t="s">
        <v>11</v>
      </c>
      <c r="M70" s="340" t="s">
        <v>11</v>
      </c>
      <c r="N70" s="340" t="s">
        <v>11</v>
      </c>
      <c r="O70" s="340">
        <f>C70+12</f>
        <v>45204</v>
      </c>
      <c r="P70" s="341">
        <v>0.16666666666666666</v>
      </c>
      <c r="Q70" s="340">
        <f t="shared" si="2"/>
        <v>45191</v>
      </c>
      <c r="R70" s="343" t="s">
        <v>18</v>
      </c>
      <c r="S70" s="55"/>
      <c r="T70" s="55"/>
      <c r="U70" s="55"/>
      <c r="V70" s="55"/>
      <c r="W70" s="55"/>
      <c r="X70" s="55"/>
      <c r="Y70" s="55"/>
      <c r="Z70" s="55"/>
      <c r="AA70" s="55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</row>
    <row r="71" spans="1:37" s="218" customFormat="1" ht="13.5" customHeight="1">
      <c r="A71" s="342" t="str">
        <f>'SINOTRANS ( ORIMAS)'!A14</f>
        <v>AS SERENA</v>
      </c>
      <c r="B71" s="520" t="str">
        <f>'SINOTRANS ( ORIMAS)'!B14</f>
        <v>2336S/2336N</v>
      </c>
      <c r="C71" s="339">
        <f>C70</f>
        <v>45192</v>
      </c>
      <c r="D71" s="338">
        <f>C71+9</f>
        <v>45201</v>
      </c>
      <c r="E71" s="338">
        <f>C71+10</f>
        <v>45202</v>
      </c>
      <c r="F71" s="340" t="s">
        <v>11</v>
      </c>
      <c r="G71" s="340" t="s">
        <v>11</v>
      </c>
      <c r="H71" s="340" t="s">
        <v>11</v>
      </c>
      <c r="I71" s="340" t="s">
        <v>11</v>
      </c>
      <c r="J71" s="340" t="s">
        <v>11</v>
      </c>
      <c r="K71" s="340" t="s">
        <v>11</v>
      </c>
      <c r="L71" s="340" t="s">
        <v>11</v>
      </c>
      <c r="M71" s="340" t="s">
        <v>11</v>
      </c>
      <c r="N71" s="340" t="s">
        <v>11</v>
      </c>
      <c r="O71" s="340" t="s">
        <v>11</v>
      </c>
      <c r="P71" s="341">
        <v>0.95833333333333337</v>
      </c>
      <c r="Q71" s="340">
        <f>C71-2</f>
        <v>45190</v>
      </c>
      <c r="R71" s="343" t="s">
        <v>341</v>
      </c>
      <c r="S71" s="55"/>
      <c r="T71" s="55"/>
      <c r="U71" s="55"/>
      <c r="V71" s="55"/>
      <c r="W71" s="55"/>
      <c r="X71" s="55"/>
      <c r="Y71" s="55"/>
      <c r="Z71" s="55"/>
      <c r="AA71" s="55"/>
      <c r="AB71" s="229"/>
      <c r="AC71" s="229"/>
      <c r="AD71" s="229"/>
      <c r="AE71" s="229"/>
      <c r="AF71" s="229"/>
      <c r="AG71" s="229"/>
      <c r="AH71" s="229"/>
      <c r="AI71" s="229"/>
      <c r="AJ71" s="229"/>
      <c r="AK71" s="229"/>
    </row>
    <row r="72" spans="1:37" s="218" customFormat="1" ht="13.5" customHeight="1">
      <c r="A72" s="342" t="str">
        <f>'ONE JSM'!A14</f>
        <v xml:space="preserve">MOL ENDOWMENT </v>
      </c>
      <c r="B72" s="520" t="str">
        <f>'ONE JSM'!B14</f>
        <v>078N</v>
      </c>
      <c r="C72" s="339">
        <f>C70</f>
        <v>45192</v>
      </c>
      <c r="D72" s="340" t="s">
        <v>11</v>
      </c>
      <c r="E72" s="338">
        <f>C72+11</f>
        <v>45203</v>
      </c>
      <c r="F72" s="338">
        <f>C72+10</f>
        <v>45202</v>
      </c>
      <c r="G72" s="338">
        <f>C72+8</f>
        <v>45200</v>
      </c>
      <c r="H72" s="338">
        <f>C72+7</f>
        <v>45199</v>
      </c>
      <c r="I72" s="340" t="s">
        <v>11</v>
      </c>
      <c r="J72" s="340" t="s">
        <v>11</v>
      </c>
      <c r="K72" s="340" t="s">
        <v>11</v>
      </c>
      <c r="L72" s="338">
        <f>C72+9</f>
        <v>45201</v>
      </c>
      <c r="M72" s="340" t="s">
        <v>11</v>
      </c>
      <c r="N72" s="338">
        <f>C72+7</f>
        <v>45199</v>
      </c>
      <c r="O72" s="340" t="s">
        <v>11</v>
      </c>
      <c r="P72" s="341">
        <v>0.58333333333333337</v>
      </c>
      <c r="Q72" s="340">
        <f>C72-2</f>
        <v>45190</v>
      </c>
      <c r="R72" s="343" t="s">
        <v>212</v>
      </c>
      <c r="S72" s="55"/>
      <c r="T72" s="55"/>
      <c r="U72" s="55"/>
      <c r="V72" s="55"/>
      <c r="W72" s="55"/>
      <c r="X72" s="55"/>
      <c r="Y72" s="55"/>
      <c r="Z72" s="55"/>
      <c r="AA72" s="55"/>
      <c r="AB72" s="229"/>
      <c r="AC72" s="229"/>
      <c r="AD72" s="229"/>
      <c r="AE72" s="229"/>
      <c r="AF72" s="229"/>
      <c r="AG72" s="229"/>
      <c r="AH72" s="229"/>
      <c r="AI72" s="229"/>
      <c r="AJ72" s="229"/>
      <c r="AK72" s="229"/>
    </row>
    <row r="73" spans="1:37" s="218" customFormat="1" ht="13.5" customHeight="1">
      <c r="A73" s="342">
        <f>KMTC!A15</f>
        <v>0</v>
      </c>
      <c r="B73" s="520">
        <f>KMTC!B15</f>
        <v>0</v>
      </c>
      <c r="C73" s="339">
        <f>C72+1</f>
        <v>45193</v>
      </c>
      <c r="D73" s="340" t="s">
        <v>11</v>
      </c>
      <c r="E73" s="340" t="s">
        <v>11</v>
      </c>
      <c r="F73" s="338">
        <f>C73+7</f>
        <v>45200</v>
      </c>
      <c r="G73" s="338">
        <f>C73+10</f>
        <v>45203</v>
      </c>
      <c r="H73" s="338">
        <f>C73+9</f>
        <v>45202</v>
      </c>
      <c r="I73" s="340" t="s">
        <v>11</v>
      </c>
      <c r="J73" s="340" t="s">
        <v>11</v>
      </c>
      <c r="K73" s="340" t="s">
        <v>11</v>
      </c>
      <c r="L73" s="340" t="s">
        <v>11</v>
      </c>
      <c r="M73" s="340" t="s">
        <v>11</v>
      </c>
      <c r="N73" s="340" t="s">
        <v>11</v>
      </c>
      <c r="O73" s="340" t="s">
        <v>11</v>
      </c>
      <c r="P73" s="341">
        <v>4.1666666666666664E-2</v>
      </c>
      <c r="Q73" s="340">
        <f>C73-1</f>
        <v>45192</v>
      </c>
      <c r="R73" s="343" t="s">
        <v>16</v>
      </c>
      <c r="S73" s="55"/>
      <c r="T73" s="55"/>
      <c r="U73" s="55"/>
      <c r="V73" s="55"/>
      <c r="W73" s="55"/>
      <c r="X73" s="55"/>
      <c r="Y73" s="55"/>
      <c r="Z73" s="55"/>
      <c r="AA73" s="55"/>
      <c r="AB73" s="228"/>
      <c r="AC73" s="228"/>
      <c r="AD73" s="228"/>
      <c r="AE73" s="228"/>
      <c r="AF73" s="228"/>
      <c r="AG73" s="228"/>
      <c r="AH73" s="228"/>
      <c r="AI73" s="228"/>
      <c r="AJ73" s="228"/>
      <c r="AK73" s="228"/>
    </row>
    <row r="74" spans="1:37" s="218" customFormat="1" ht="13.5" customHeight="1">
      <c r="A74" s="342" t="str">
        <f>IF(VLOOKUP(INDEX(WH!$B$10:$M$39,MATCH(C74,WH!$M$10:$M$39,0),1),WH!$B$10:$M$39,5,0)=GENERAL!P74,INDEX(WH!$B$10:$M$39,MATCH(C74,WH!$M$10:$M$39,0),1),INDEX(WH!$B$10:$M$39,MATCH(C74,WH!$M$10:$M$39,0)+1,1))</f>
        <v>INTERASIA PURSUIT</v>
      </c>
      <c r="B74" s="520" t="str">
        <f>CONCATENATE(IF(VLOOKUP(INDEX(WH!$B$10:$M$39,MATCH(C74,WH!$M$10:$M$39,0),1),WH!$B$10:$M$39,5,0)=GENERAL!P74,INDEX(WH!$B$10:$M$39,MATCH(C74,WH!$M$10:$M$39,0),2),INDEX(WH!$B$10:$M$39,MATCH(C74,WH!$M$10:$M$39,0)+1,2)),TEXT(IF(VLOOKUP(INDEX(WH!$B$10:$M$39,MATCH(C74,WH!$M$10:$M$39,0),1),WH!$B$10:$M$39,5,0)=GENERAL!P74,INDEX(WH!$B$10:$M$39,MATCH(C74,WH!$M$10:$M$39,0),3),INDEX(WH!$B$10:$M$39,MATCH(C74,WH!$M$10:$M$39,0)+1,3)),"00#"))</f>
        <v>N053</v>
      </c>
      <c r="C74" s="339">
        <f>C73</f>
        <v>45193</v>
      </c>
      <c r="D74" s="340" t="s">
        <v>11</v>
      </c>
      <c r="E74" s="340" t="s">
        <v>11</v>
      </c>
      <c r="F74" s="340" t="s">
        <v>11</v>
      </c>
      <c r="G74" s="338">
        <f>C74+8</f>
        <v>45201</v>
      </c>
      <c r="H74" s="338">
        <f>C74+8</f>
        <v>45201</v>
      </c>
      <c r="I74" s="340" t="s">
        <v>11</v>
      </c>
      <c r="J74" s="340" t="s">
        <v>11</v>
      </c>
      <c r="K74" s="340" t="s">
        <v>11</v>
      </c>
      <c r="L74" s="340" t="s">
        <v>11</v>
      </c>
      <c r="M74" s="340" t="s">
        <v>11</v>
      </c>
      <c r="N74" s="340" t="s">
        <v>11</v>
      </c>
      <c r="O74" s="340" t="s">
        <v>11</v>
      </c>
      <c r="P74" s="341">
        <v>0.75</v>
      </c>
      <c r="Q74" s="340">
        <f>C74-1</f>
        <v>45192</v>
      </c>
      <c r="R74" s="343" t="s">
        <v>18</v>
      </c>
      <c r="S74" s="55"/>
      <c r="T74" s="55"/>
      <c r="U74" s="55"/>
      <c r="V74" s="55"/>
      <c r="W74" s="55"/>
      <c r="X74" s="55"/>
      <c r="Y74" s="55"/>
      <c r="Z74" s="55"/>
      <c r="AA74" s="55"/>
      <c r="AB74" s="229"/>
      <c r="AC74" s="229"/>
      <c r="AD74" s="229"/>
      <c r="AE74" s="229"/>
      <c r="AF74" s="229"/>
      <c r="AG74" s="229"/>
      <c r="AH74" s="229"/>
      <c r="AI74" s="229"/>
      <c r="AJ74" s="229"/>
      <c r="AK74" s="229"/>
    </row>
    <row r="75" spans="1:37" s="218" customFormat="1" ht="13.5" customHeight="1" thickBot="1">
      <c r="A75" s="418"/>
      <c r="B75" s="521"/>
      <c r="C75" s="419">
        <f>C73+1</f>
        <v>45194</v>
      </c>
      <c r="D75" s="420">
        <f>C75+7</f>
        <v>45201</v>
      </c>
      <c r="E75" s="420">
        <f>C75+8</f>
        <v>45202</v>
      </c>
      <c r="F75" s="421" t="s">
        <v>11</v>
      </c>
      <c r="G75" s="421" t="s">
        <v>11</v>
      </c>
      <c r="H75" s="421" t="s">
        <v>11</v>
      </c>
      <c r="I75" s="420">
        <f>C75+10</f>
        <v>45204</v>
      </c>
      <c r="J75" s="421" t="s">
        <v>11</v>
      </c>
      <c r="K75" s="421" t="s">
        <v>11</v>
      </c>
      <c r="L75" s="421" t="s">
        <v>11</v>
      </c>
      <c r="M75" s="421" t="s">
        <v>11</v>
      </c>
      <c r="N75" s="421" t="s">
        <v>11</v>
      </c>
      <c r="O75" s="421" t="s">
        <v>11</v>
      </c>
      <c r="P75" s="422">
        <v>0.99930555555555556</v>
      </c>
      <c r="Q75" s="421">
        <f>C75-2</f>
        <v>45192</v>
      </c>
      <c r="R75" s="423" t="s">
        <v>17</v>
      </c>
      <c r="S75" s="55"/>
      <c r="T75" s="55"/>
      <c r="U75" s="55"/>
      <c r="V75" s="55"/>
      <c r="W75" s="55"/>
      <c r="X75" s="55"/>
      <c r="Y75" s="55"/>
      <c r="Z75" s="55"/>
      <c r="AA75" s="55"/>
      <c r="AB75" s="229"/>
      <c r="AC75" s="229"/>
      <c r="AD75" s="229"/>
      <c r="AE75" s="229"/>
      <c r="AF75" s="229"/>
      <c r="AG75" s="229"/>
      <c r="AH75" s="229"/>
      <c r="AI75" s="229"/>
      <c r="AJ75" s="229"/>
      <c r="AK75" s="229"/>
    </row>
    <row r="76" spans="1:37" s="218" customFormat="1" ht="13.5" customHeight="1">
      <c r="A76" s="342" t="e">
        <f>IF(VLOOKUP(INDEX(WH!$B$9:$M$50,MATCH(C76,WH!$M$9:$M$50,0),1),WH!$B$9:$M$50,12,0)=GENERAL!P76,INDEX(WH!$B$9:$M$50,MATCH(C76,WH!$M$9:$M$50,0),1),INDEX(WH!$B$9:$M$50,MATCH(C76,WH!$M$9:$M$50,0),1))</f>
        <v>#N/A</v>
      </c>
      <c r="B76" s="520" t="e">
        <f>CONCATENATE(IF(VLOOKUP(INDEX(WH!$B$9:$M$38,MATCH(C76,WH!$M$9:$M$38,0),1),WH!$B$9:$M$38,12,0)=GENERAL!P76,INDEX(WH!$B$9:$M$38,MATCH(C76,WH!$M$9:$M$38,0),2),INDEX(WH!$B$9:$M$38,MATCH(C76,WH!$M$9:$M$38,0),2)),TEXT(IF(VLOOKUP(INDEX(WH!$B$9:$M$38,MATCH(C76,WH!$M$9:$M$38,0),1),WH!$B$9:$M$38,12,0)=GENERAL!P76,INDEX(WH!$B$9:$M$38,MATCH(C76,WH!$M$9:$M$38,0),3),INDEX(WH!$B$9:$M$38,MATCH(C76,WH!$M$9:$M$38,0),3)),"00#"))</f>
        <v>#N/A</v>
      </c>
      <c r="C76" s="339">
        <f>C62+7</f>
        <v>45201</v>
      </c>
      <c r="D76" s="340">
        <f>C76+8</f>
        <v>45209</v>
      </c>
      <c r="E76" s="340">
        <f>C76+14</f>
        <v>45215</v>
      </c>
      <c r="F76" s="340" t="s">
        <v>11</v>
      </c>
      <c r="G76" s="338">
        <f>C76+10</f>
        <v>45211</v>
      </c>
      <c r="H76" s="338">
        <f>C76+9</f>
        <v>45210</v>
      </c>
      <c r="I76" s="340">
        <f>C76+12</f>
        <v>45213</v>
      </c>
      <c r="J76" s="340" t="s">
        <v>11</v>
      </c>
      <c r="K76" s="340" t="s">
        <v>11</v>
      </c>
      <c r="L76" s="340" t="s">
        <v>11</v>
      </c>
      <c r="M76" s="340" t="s">
        <v>11</v>
      </c>
      <c r="N76" s="340" t="s">
        <v>11</v>
      </c>
      <c r="O76" s="340" t="s">
        <v>11</v>
      </c>
      <c r="P76" s="341">
        <v>0.4993055555555555</v>
      </c>
      <c r="Q76" s="340">
        <f>C76-1</f>
        <v>45200</v>
      </c>
      <c r="R76" s="343" t="s">
        <v>18</v>
      </c>
      <c r="S76" s="55"/>
      <c r="T76" s="55"/>
      <c r="U76" s="55"/>
      <c r="V76" s="55"/>
      <c r="W76" s="55"/>
      <c r="X76" s="55"/>
      <c r="Y76" s="55"/>
      <c r="Z76" s="55"/>
      <c r="AA76" s="55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</row>
    <row r="77" spans="1:37" s="428" customFormat="1" ht="13.5" customHeight="1">
      <c r="A77" s="546" t="str">
        <f>CNC!A16</f>
        <v>CNC TOPAZ</v>
      </c>
      <c r="B77" s="547" t="str">
        <f>CNC!B16</f>
        <v>3CGCIN1NC</v>
      </c>
      <c r="C77" s="548">
        <f>C76+2</f>
        <v>45203</v>
      </c>
      <c r="D77" s="532"/>
      <c r="E77" s="532">
        <f>C77+9</f>
        <v>45212</v>
      </c>
      <c r="F77" s="532">
        <f>C77+8</f>
        <v>45211</v>
      </c>
      <c r="G77" s="532">
        <f>C77+7</f>
        <v>45210</v>
      </c>
      <c r="H77" s="532">
        <f>C77+6</f>
        <v>45209</v>
      </c>
      <c r="I77" s="549" t="s">
        <v>11</v>
      </c>
      <c r="J77" s="549" t="s">
        <v>11</v>
      </c>
      <c r="K77" s="549" t="s">
        <v>11</v>
      </c>
      <c r="L77" s="549" t="s">
        <v>11</v>
      </c>
      <c r="M77" s="549" t="s">
        <v>11</v>
      </c>
      <c r="N77" s="549" t="s">
        <v>11</v>
      </c>
      <c r="O77" s="549" t="s">
        <v>11</v>
      </c>
      <c r="P77" s="550">
        <v>0.66666666666666663</v>
      </c>
      <c r="Q77" s="549">
        <f>C77-1</f>
        <v>45202</v>
      </c>
      <c r="R77" s="551" t="s">
        <v>285</v>
      </c>
      <c r="S77" s="55"/>
      <c r="T77" s="55"/>
      <c r="U77" s="55"/>
      <c r="V77" s="55"/>
      <c r="W77" s="55"/>
      <c r="X77" s="55"/>
      <c r="Y77" s="55"/>
      <c r="Z77" s="55"/>
      <c r="AA77" s="55"/>
      <c r="AB77" s="426"/>
      <c r="AC77" s="426"/>
      <c r="AD77" s="426"/>
      <c r="AE77" s="426"/>
      <c r="AF77" s="426"/>
      <c r="AG77" s="426"/>
      <c r="AH77" s="426"/>
      <c r="AI77" s="426"/>
      <c r="AJ77" s="426"/>
      <c r="AK77" s="426"/>
    </row>
    <row r="78" spans="1:37" s="218" customFormat="1" ht="13.5" customHeight="1">
      <c r="A78" s="342" t="str">
        <f>EVR!A14</f>
        <v>EVER COMMAND</v>
      </c>
      <c r="B78" s="520" t="str">
        <f>EVR!B14</f>
        <v>1603-038N</v>
      </c>
      <c r="C78" s="339">
        <f>C76+1</f>
        <v>45202</v>
      </c>
      <c r="D78" s="340" t="s">
        <v>11</v>
      </c>
      <c r="E78" s="340" t="s">
        <v>11</v>
      </c>
      <c r="F78" s="338">
        <f>C78+11</f>
        <v>45213</v>
      </c>
      <c r="G78" s="338">
        <f>C78+9</f>
        <v>45211</v>
      </c>
      <c r="H78" s="338">
        <f>C78+8</f>
        <v>45210</v>
      </c>
      <c r="I78" s="340" t="s">
        <v>11</v>
      </c>
      <c r="J78" s="340" t="s">
        <v>11</v>
      </c>
      <c r="K78" s="340" t="s">
        <v>11</v>
      </c>
      <c r="L78" s="338">
        <f>C78+10</f>
        <v>45212</v>
      </c>
      <c r="M78" s="340" t="s">
        <v>11</v>
      </c>
      <c r="N78" s="340" t="s">
        <v>11</v>
      </c>
      <c r="O78" s="338">
        <f>C78+10</f>
        <v>45212</v>
      </c>
      <c r="P78" s="341">
        <v>0.70833333333333337</v>
      </c>
      <c r="Q78" s="340">
        <f>C78-1</f>
        <v>45201</v>
      </c>
      <c r="R78" s="343" t="s">
        <v>140</v>
      </c>
      <c r="S78" s="55"/>
      <c r="T78" s="55"/>
      <c r="U78" s="55"/>
      <c r="V78" s="55"/>
      <c r="W78" s="55"/>
      <c r="X78" s="55"/>
      <c r="Y78" s="55"/>
      <c r="Z78" s="55"/>
      <c r="AA78" s="55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</row>
    <row r="79" spans="1:37" s="218" customFormat="1" ht="13.5" customHeight="1">
      <c r="A79" s="342" t="str">
        <f>EVR!A31</f>
        <v>UNI-PRUDENT</v>
      </c>
      <c r="B79" s="520" t="str">
        <f>EVR!B31</f>
        <v>0233-417N</v>
      </c>
      <c r="C79" s="339">
        <f>C78</f>
        <v>45202</v>
      </c>
      <c r="D79" s="338">
        <f>C79+8</f>
        <v>45210</v>
      </c>
      <c r="E79" s="338">
        <f>C79+8</f>
        <v>45210</v>
      </c>
      <c r="F79" s="338"/>
      <c r="G79" s="338"/>
      <c r="H79" s="338"/>
      <c r="I79" s="340"/>
      <c r="J79" s="338">
        <f>C79+11</f>
        <v>45213</v>
      </c>
      <c r="K79" s="340"/>
      <c r="L79" s="338"/>
      <c r="M79" s="340"/>
      <c r="N79" s="340"/>
      <c r="O79" s="338"/>
      <c r="P79" s="341">
        <v>0.125</v>
      </c>
      <c r="Q79" s="340">
        <f>C79</f>
        <v>45202</v>
      </c>
      <c r="R79" s="343" t="s">
        <v>140</v>
      </c>
      <c r="S79" s="55"/>
      <c r="T79" s="55"/>
      <c r="U79" s="55"/>
      <c r="V79" s="55"/>
      <c r="W79" s="55"/>
      <c r="X79" s="55"/>
      <c r="Y79" s="55"/>
      <c r="Z79" s="55"/>
      <c r="AA79" s="55"/>
      <c r="AB79" s="228"/>
      <c r="AC79" s="228"/>
      <c r="AD79" s="228"/>
      <c r="AE79" s="228"/>
      <c r="AF79" s="228"/>
      <c r="AG79" s="228"/>
      <c r="AH79" s="228"/>
      <c r="AI79" s="228"/>
      <c r="AJ79" s="228"/>
      <c r="AK79" s="228"/>
    </row>
    <row r="80" spans="1:37" s="218" customFormat="1" ht="13.5" customHeight="1">
      <c r="A80" s="342" t="str">
        <f>'ONE JV2'!A14</f>
        <v xml:space="preserve">BEETHOVEN </v>
      </c>
      <c r="B80" s="520" t="str">
        <f>'ONE JV2'!B14</f>
        <v>074N</v>
      </c>
      <c r="C80" s="339">
        <f>C79</f>
        <v>45202</v>
      </c>
      <c r="D80" s="338">
        <f>C80+7</f>
        <v>45209</v>
      </c>
      <c r="E80" s="338">
        <f>C80+8</f>
        <v>45210</v>
      </c>
      <c r="F80" s="338">
        <f>C80+9</f>
        <v>45211</v>
      </c>
      <c r="G80" s="340" t="s">
        <v>11</v>
      </c>
      <c r="H80" s="340" t="s">
        <v>11</v>
      </c>
      <c r="I80" s="340" t="s">
        <v>11</v>
      </c>
      <c r="J80" s="340" t="s">
        <v>11</v>
      </c>
      <c r="K80" s="340" t="s">
        <v>11</v>
      </c>
      <c r="L80" s="340" t="s">
        <v>11</v>
      </c>
      <c r="M80" s="340" t="s">
        <v>11</v>
      </c>
      <c r="N80" s="340" t="s">
        <v>11</v>
      </c>
      <c r="O80" s="338">
        <f>C80+9</f>
        <v>45211</v>
      </c>
      <c r="P80" s="341">
        <v>0.375</v>
      </c>
      <c r="Q80" s="340">
        <f>C80</f>
        <v>45202</v>
      </c>
      <c r="R80" s="343" t="s">
        <v>212</v>
      </c>
      <c r="S80" s="55"/>
      <c r="T80" s="55"/>
      <c r="U80" s="55"/>
      <c r="V80" s="55"/>
      <c r="W80" s="55"/>
      <c r="X80" s="55"/>
      <c r="Y80" s="55"/>
      <c r="Z80" s="55"/>
      <c r="AA80" s="55"/>
      <c r="AB80" s="228"/>
      <c r="AC80" s="228"/>
      <c r="AD80" s="228"/>
      <c r="AE80" s="228"/>
      <c r="AF80" s="228"/>
      <c r="AG80" s="228"/>
      <c r="AH80" s="228"/>
      <c r="AI80" s="228"/>
      <c r="AJ80" s="228"/>
      <c r="AK80" s="228"/>
    </row>
    <row r="81" spans="1:37" s="218" customFormat="1" ht="13.5" customHeight="1">
      <c r="A81" s="342">
        <f>'KMTC 1'!B46</f>
        <v>0</v>
      </c>
      <c r="B81" s="520" t="str">
        <f>'KMTC 1'!C45</f>
        <v>2312N</v>
      </c>
      <c r="C81" s="339">
        <f>C80+1</f>
        <v>45203</v>
      </c>
      <c r="D81" s="340" t="s">
        <v>11</v>
      </c>
      <c r="E81" s="340" t="s">
        <v>11</v>
      </c>
      <c r="F81" s="340" t="s">
        <v>11</v>
      </c>
      <c r="G81" s="340" t="s">
        <v>11</v>
      </c>
      <c r="H81" s="340" t="s">
        <v>11</v>
      </c>
      <c r="I81" s="340" t="s">
        <v>11</v>
      </c>
      <c r="J81" s="340" t="s">
        <v>11</v>
      </c>
      <c r="K81" s="340">
        <f>C81+15</f>
        <v>45218</v>
      </c>
      <c r="L81" s="340" t="s">
        <v>11</v>
      </c>
      <c r="M81" s="340">
        <f>C81+15</f>
        <v>45218</v>
      </c>
      <c r="N81" s="340" t="s">
        <v>11</v>
      </c>
      <c r="O81" s="340" t="s">
        <v>11</v>
      </c>
      <c r="P81" s="341">
        <v>0.83333333333333337</v>
      </c>
      <c r="Q81" s="340">
        <f>C81-1</f>
        <v>45202</v>
      </c>
      <c r="R81" s="541" t="s">
        <v>16</v>
      </c>
      <c r="S81" s="55"/>
      <c r="T81" s="55"/>
      <c r="U81" s="55"/>
      <c r="V81" s="55"/>
      <c r="W81" s="55"/>
      <c r="X81" s="55"/>
      <c r="Y81" s="55"/>
      <c r="Z81" s="55"/>
      <c r="AA81" s="55"/>
      <c r="AB81" s="228"/>
      <c r="AC81" s="228"/>
      <c r="AD81" s="228"/>
      <c r="AE81" s="228"/>
      <c r="AF81" s="228"/>
      <c r="AG81" s="228"/>
      <c r="AH81" s="228"/>
      <c r="AI81" s="228"/>
      <c r="AJ81" s="228"/>
      <c r="AK81" s="228"/>
    </row>
    <row r="82" spans="1:37" s="218" customFormat="1" ht="13.5" customHeight="1">
      <c r="A82" s="342" t="str">
        <f>'ONE JT1'!A14</f>
        <v xml:space="preserve">ACX DIAMOND </v>
      </c>
      <c r="B82" s="520" t="str">
        <f>'ONE JT1'!B14</f>
        <v>313N</v>
      </c>
      <c r="C82" s="339">
        <f>C68+7</f>
        <v>45201</v>
      </c>
      <c r="D82" s="340" t="s">
        <v>11</v>
      </c>
      <c r="E82" s="340" t="s">
        <v>11</v>
      </c>
      <c r="F82" s="340" t="s">
        <v>11</v>
      </c>
      <c r="G82" s="338">
        <f>C82+9</f>
        <v>45210</v>
      </c>
      <c r="H82" s="338">
        <f>C82+8</f>
        <v>45209</v>
      </c>
      <c r="I82" s="340" t="s">
        <v>11</v>
      </c>
      <c r="J82" s="340" t="s">
        <v>11</v>
      </c>
      <c r="K82" s="340" t="s">
        <v>11</v>
      </c>
      <c r="L82" s="338">
        <f>C82+6</f>
        <v>45207</v>
      </c>
      <c r="M82" s="340" t="s">
        <v>11</v>
      </c>
      <c r="N82" s="340" t="s">
        <v>11</v>
      </c>
      <c r="O82" s="340" t="s">
        <v>11</v>
      </c>
      <c r="P82" s="341">
        <v>0.91666666666666663</v>
      </c>
      <c r="Q82" s="340">
        <f>C82-2</f>
        <v>45199</v>
      </c>
      <c r="R82" s="343" t="s">
        <v>212</v>
      </c>
      <c r="S82" s="55"/>
      <c r="T82" s="55"/>
      <c r="U82" s="55"/>
      <c r="V82" s="55"/>
      <c r="W82" s="55"/>
      <c r="X82" s="55"/>
      <c r="Y82" s="55"/>
      <c r="Z82" s="55"/>
      <c r="AA82" s="55"/>
      <c r="AB82" s="228"/>
      <c r="AC82" s="228"/>
      <c r="AD82" s="228"/>
      <c r="AE82" s="228"/>
      <c r="AF82" s="228"/>
      <c r="AG82" s="228"/>
      <c r="AH82" s="228"/>
      <c r="AI82" s="228"/>
      <c r="AJ82" s="228"/>
      <c r="AK82" s="228"/>
    </row>
    <row r="83" spans="1:37" s="218" customFormat="1" ht="13.5" customHeight="1">
      <c r="A83" s="342" t="str">
        <f>SITC!A35</f>
        <v>-</v>
      </c>
      <c r="B83" s="520" t="str">
        <f>SITC!B35</f>
        <v>-</v>
      </c>
      <c r="C83" s="339">
        <f>C69+7</f>
        <v>45198</v>
      </c>
      <c r="D83" s="338">
        <f>C83+10</f>
        <v>45208</v>
      </c>
      <c r="E83" s="338">
        <f>C83+11</f>
        <v>45209</v>
      </c>
      <c r="F83" s="340" t="s">
        <v>11</v>
      </c>
      <c r="G83" s="340" t="s">
        <v>11</v>
      </c>
      <c r="H83" s="340" t="s">
        <v>11</v>
      </c>
      <c r="I83" s="340" t="s">
        <v>11</v>
      </c>
      <c r="J83" s="340" t="s">
        <v>11</v>
      </c>
      <c r="K83" s="340" t="s">
        <v>11</v>
      </c>
      <c r="L83" s="340" t="s">
        <v>11</v>
      </c>
      <c r="M83" s="340" t="s">
        <v>11</v>
      </c>
      <c r="N83" s="340" t="s">
        <v>11</v>
      </c>
      <c r="O83" s="340" t="s">
        <v>11</v>
      </c>
      <c r="P83" s="341">
        <v>0.70833333333333337</v>
      </c>
      <c r="Q83" s="340">
        <f>C83-1</f>
        <v>45197</v>
      </c>
      <c r="R83" s="343" t="s">
        <v>257</v>
      </c>
      <c r="S83" s="55"/>
      <c r="T83" s="55"/>
      <c r="U83" s="55"/>
      <c r="V83" s="55"/>
      <c r="W83" s="55"/>
      <c r="X83" s="55"/>
      <c r="Y83" s="55"/>
      <c r="Z83" s="55"/>
      <c r="AA83" s="55"/>
      <c r="AB83" s="228"/>
      <c r="AC83" s="228"/>
      <c r="AD83" s="228"/>
      <c r="AE83" s="228"/>
      <c r="AF83" s="228"/>
      <c r="AG83" s="228"/>
      <c r="AH83" s="228"/>
      <c r="AI83" s="228"/>
      <c r="AJ83" s="228"/>
      <c r="AK83" s="228"/>
    </row>
    <row r="84" spans="1:37" s="218" customFormat="1" ht="13.5" customHeight="1">
      <c r="A84" s="342" t="str">
        <f>IF(VLOOKUP(INDEX(WH!$B$10:$M$39,MATCH(C84,WH!$M$10:$M$39,0),1),WH!$B$10:$M$39,5,0)=GENERAL!P84,INDEX(WH!$B$10:$M$39,MATCH(C84,WH!$M$10:$M$39,0),1),INDEX(WH!$B$10:$M$39,MATCH(C84,WH!$M$10:$M$39,0)+1,1))</f>
        <v>WAN HAI 289</v>
      </c>
      <c r="B84" s="520" t="str">
        <f>CONCATENATE(IF(VLOOKUP(INDEX(WH!$B$10:$M$39,MATCH(C84,WH!$M$10:$M$39,0),1),WH!$B$10:$M$39,5,0)=GENERAL!P84,INDEX(WH!$B$10:$M$39,MATCH(C84,WH!$M$10:$M$39,0),2),INDEX(WH!$B$10:$M$39,MATCH(C84,WH!$M$10:$M$39,0)+1,2)),TEXT(IF(VLOOKUP(INDEX(WH!$B$10:$M$39,MATCH(C84,WH!$M$10:$M$39,0),1),WH!$B$10:$M$39,5,0)=GENERAL!P84,INDEX(WH!$B$10:$M$39,MATCH(C84,WH!$M$10:$M$39,0),3),INDEX(WH!$B$10:$M$39,MATCH(C84,WH!$M$10:$M$39,0)+1,3)),"00#"))</f>
        <v>N031</v>
      </c>
      <c r="C84" s="339">
        <f>C83+1</f>
        <v>45199</v>
      </c>
      <c r="D84" s="338">
        <f>C84+10</f>
        <v>45209</v>
      </c>
      <c r="E84" s="338">
        <f>C84+9</f>
        <v>45208</v>
      </c>
      <c r="F84" s="340" t="s">
        <v>11</v>
      </c>
      <c r="G84" s="340" t="s">
        <v>11</v>
      </c>
      <c r="H84" s="340" t="s">
        <v>11</v>
      </c>
      <c r="I84" s="340" t="s">
        <v>11</v>
      </c>
      <c r="J84" s="338">
        <f>C84+7</f>
        <v>45206</v>
      </c>
      <c r="K84" s="340" t="s">
        <v>11</v>
      </c>
      <c r="L84" s="340" t="s">
        <v>11</v>
      </c>
      <c r="M84" s="340" t="s">
        <v>11</v>
      </c>
      <c r="N84" s="340" t="s">
        <v>11</v>
      </c>
      <c r="O84" s="340">
        <f>C84+12</f>
        <v>45211</v>
      </c>
      <c r="P84" s="341">
        <v>0.16666666666666666</v>
      </c>
      <c r="Q84" s="340">
        <f>C84-1</f>
        <v>45198</v>
      </c>
      <c r="R84" s="343" t="s">
        <v>18</v>
      </c>
      <c r="S84" s="55"/>
      <c r="T84" s="55"/>
      <c r="U84" s="55"/>
      <c r="V84" s="55"/>
      <c r="W84" s="55"/>
      <c r="X84" s="55"/>
      <c r="Y84" s="55"/>
      <c r="Z84" s="55"/>
      <c r="AA84" s="55"/>
      <c r="AB84" s="228"/>
      <c r="AC84" s="228"/>
      <c r="AD84" s="228"/>
      <c r="AE84" s="228"/>
      <c r="AF84" s="228"/>
      <c r="AG84" s="228"/>
      <c r="AH84" s="228"/>
      <c r="AI84" s="228"/>
      <c r="AJ84" s="228"/>
      <c r="AK84" s="228"/>
    </row>
    <row r="85" spans="1:37" s="218" customFormat="1" ht="13.5" customHeight="1">
      <c r="A85" s="342" t="s">
        <v>359</v>
      </c>
      <c r="B85" s="520"/>
      <c r="C85" s="339">
        <f>C84</f>
        <v>45199</v>
      </c>
      <c r="D85" s="338">
        <f>C85+9</f>
        <v>45208</v>
      </c>
      <c r="E85" s="338">
        <f>C85+10</f>
        <v>45209</v>
      </c>
      <c r="F85" s="340" t="s">
        <v>11</v>
      </c>
      <c r="G85" s="340" t="s">
        <v>11</v>
      </c>
      <c r="H85" s="340" t="s">
        <v>11</v>
      </c>
      <c r="I85" s="340" t="s">
        <v>11</v>
      </c>
      <c r="J85" s="340" t="s">
        <v>11</v>
      </c>
      <c r="K85" s="340" t="s">
        <v>11</v>
      </c>
      <c r="L85" s="340" t="s">
        <v>11</v>
      </c>
      <c r="M85" s="340" t="s">
        <v>11</v>
      </c>
      <c r="N85" s="340" t="s">
        <v>11</v>
      </c>
      <c r="O85" s="340" t="s">
        <v>11</v>
      </c>
      <c r="P85" s="341">
        <v>0.95833333333333337</v>
      </c>
      <c r="Q85" s="340">
        <f>C85-2</f>
        <v>45197</v>
      </c>
      <c r="R85" s="343" t="s">
        <v>341</v>
      </c>
      <c r="S85" s="55"/>
      <c r="T85" s="55"/>
      <c r="U85" s="55"/>
      <c r="V85" s="55"/>
      <c r="W85" s="55"/>
      <c r="X85" s="55"/>
      <c r="Y85" s="55"/>
      <c r="Z85" s="55"/>
      <c r="AA85" s="55"/>
      <c r="AB85" s="228"/>
      <c r="AC85" s="228"/>
      <c r="AD85" s="228"/>
      <c r="AE85" s="228"/>
      <c r="AF85" s="228"/>
      <c r="AG85" s="228"/>
      <c r="AH85" s="228"/>
      <c r="AI85" s="228"/>
      <c r="AJ85" s="228"/>
      <c r="AK85" s="228"/>
    </row>
    <row r="86" spans="1:37" s="218" customFormat="1" ht="13.5" customHeight="1">
      <c r="A86" s="342" t="str">
        <f>'ONE JSM'!A15</f>
        <v xml:space="preserve">DAPHNE </v>
      </c>
      <c r="B86" s="520" t="str">
        <f>'ONE JSM'!B15</f>
        <v>851N</v>
      </c>
      <c r="C86" s="339">
        <f>C84+1</f>
        <v>45200</v>
      </c>
      <c r="D86" s="340" t="s">
        <v>11</v>
      </c>
      <c r="E86" s="338">
        <f>C86+11</f>
        <v>45211</v>
      </c>
      <c r="F86" s="338">
        <f>C86+10</f>
        <v>45210</v>
      </c>
      <c r="G86" s="338">
        <f>C86+8</f>
        <v>45208</v>
      </c>
      <c r="H86" s="338">
        <f>C86+7</f>
        <v>45207</v>
      </c>
      <c r="I86" s="340" t="s">
        <v>11</v>
      </c>
      <c r="J86" s="340" t="s">
        <v>11</v>
      </c>
      <c r="K86" s="340" t="s">
        <v>11</v>
      </c>
      <c r="L86" s="338">
        <f>C86+9</f>
        <v>45209</v>
      </c>
      <c r="M86" s="340" t="s">
        <v>11</v>
      </c>
      <c r="N86" s="338">
        <f>C86+7</f>
        <v>45207</v>
      </c>
      <c r="O86" s="340" t="s">
        <v>11</v>
      </c>
      <c r="P86" s="341">
        <v>0.58333333333333337</v>
      </c>
      <c r="Q86" s="340">
        <f>C86-2</f>
        <v>45198</v>
      </c>
      <c r="R86" s="343" t="s">
        <v>212</v>
      </c>
      <c r="S86" s="55"/>
      <c r="T86" s="55"/>
      <c r="U86" s="55"/>
      <c r="V86" s="55"/>
      <c r="W86" s="55"/>
      <c r="X86" s="55"/>
      <c r="Y86" s="55"/>
      <c r="Z86" s="55"/>
      <c r="AA86" s="55"/>
      <c r="AB86" s="228"/>
      <c r="AC86" s="228"/>
      <c r="AD86" s="228"/>
      <c r="AE86" s="228"/>
      <c r="AF86" s="228"/>
      <c r="AG86" s="228"/>
      <c r="AH86" s="228"/>
      <c r="AI86" s="228"/>
      <c r="AJ86" s="228"/>
      <c r="AK86" s="228"/>
    </row>
    <row r="87" spans="1:37" s="218" customFormat="1" ht="13.5" customHeight="1">
      <c r="A87" s="342" t="str">
        <f>KMTC!A14</f>
        <v>SITC MINGDE</v>
      </c>
      <c r="B87" s="520" t="str">
        <f>KMTC!B14</f>
        <v>2319N</v>
      </c>
      <c r="C87" s="339">
        <f>C86</f>
        <v>45200</v>
      </c>
      <c r="D87" s="340" t="s">
        <v>11</v>
      </c>
      <c r="E87" s="340" t="s">
        <v>11</v>
      </c>
      <c r="F87" s="338">
        <f>C87+7</f>
        <v>45207</v>
      </c>
      <c r="G87" s="338">
        <f>C87+10</f>
        <v>45210</v>
      </c>
      <c r="H87" s="338">
        <f>C87+9</f>
        <v>45209</v>
      </c>
      <c r="I87" s="340" t="s">
        <v>11</v>
      </c>
      <c r="J87" s="340" t="s">
        <v>11</v>
      </c>
      <c r="K87" s="340" t="s">
        <v>11</v>
      </c>
      <c r="L87" s="340" t="s">
        <v>11</v>
      </c>
      <c r="M87" s="340" t="s">
        <v>11</v>
      </c>
      <c r="N87" s="340" t="s">
        <v>11</v>
      </c>
      <c r="O87" s="340" t="s">
        <v>11</v>
      </c>
      <c r="P87" s="341">
        <v>4.1666666666666664E-2</v>
      </c>
      <c r="Q87" s="340">
        <f>C87-1</f>
        <v>45199</v>
      </c>
      <c r="R87" s="343" t="s">
        <v>16</v>
      </c>
      <c r="S87" s="55"/>
      <c r="T87" s="55"/>
      <c r="U87" s="55"/>
      <c r="V87" s="55"/>
      <c r="W87" s="55"/>
      <c r="X87" s="55"/>
      <c r="Y87" s="55"/>
      <c r="Z87" s="55"/>
      <c r="AA87" s="55"/>
      <c r="AB87" s="228"/>
      <c r="AC87" s="228"/>
      <c r="AD87" s="228"/>
      <c r="AE87" s="228"/>
      <c r="AF87" s="228"/>
      <c r="AG87" s="228"/>
      <c r="AH87" s="228"/>
      <c r="AI87" s="228"/>
      <c r="AJ87" s="228"/>
      <c r="AK87" s="228"/>
    </row>
    <row r="88" spans="1:37" s="218" customFormat="1" ht="13.5" customHeight="1">
      <c r="A88" s="342" t="e">
        <f>IF(VLOOKUP(INDEX(WH!$B$10:$M$39,MATCH(C88,WH!$M$10:$M$39,0),1),WH!$B$10:$M$39,5,0)=GENERAL!P88,INDEX(WH!$B$10:$M$39,MATCH(C88,WH!$M$10:$M$39,0),1),INDEX(WH!$B$10:$M$39,MATCH(C88,WH!$M$10:$M$39,0)+1,1))</f>
        <v>#N/A</v>
      </c>
      <c r="B88" s="520" t="e">
        <f>CONCATENATE(IF(VLOOKUP(INDEX(WH!$B$10:$M$39,MATCH(C88,WH!$M$10:$M$39,0),1),WH!$B$10:$M$39,5,0)=GENERAL!P88,INDEX(WH!$B$10:$M$39,MATCH(C88,WH!$M$10:$M$39,0),2),INDEX(WH!$B$10:$M$39,MATCH(C88,WH!$M$10:$M$39,0)+1,2)),TEXT(IF(VLOOKUP(INDEX(WH!$B$10:$M$39,MATCH(C88,WH!$M$10:$M$39,0),1),WH!$B$10:$M$39,5,0)=GENERAL!P88,INDEX(WH!$B$10:$M$39,MATCH(C88,WH!$M$10:$M$39,0),3),INDEX(WH!$B$10:$M$39,MATCH(C88,WH!$M$10:$M$39,0)+1,3)),"00#"))</f>
        <v>#N/A</v>
      </c>
      <c r="C88" s="339">
        <f>C87</f>
        <v>45200</v>
      </c>
      <c r="D88" s="340" t="s">
        <v>11</v>
      </c>
      <c r="E88" s="340" t="s">
        <v>11</v>
      </c>
      <c r="F88" s="340" t="s">
        <v>11</v>
      </c>
      <c r="G88" s="338">
        <f>C88+8</f>
        <v>45208</v>
      </c>
      <c r="H88" s="338">
        <f>C88+8</f>
        <v>45208</v>
      </c>
      <c r="I88" s="340" t="s">
        <v>11</v>
      </c>
      <c r="J88" s="340" t="s">
        <v>11</v>
      </c>
      <c r="K88" s="340" t="s">
        <v>11</v>
      </c>
      <c r="L88" s="340" t="s">
        <v>11</v>
      </c>
      <c r="M88" s="340" t="s">
        <v>11</v>
      </c>
      <c r="N88" s="340" t="s">
        <v>11</v>
      </c>
      <c r="O88" s="340" t="s">
        <v>11</v>
      </c>
      <c r="P88" s="341">
        <v>0.75</v>
      </c>
      <c r="Q88" s="340">
        <f>C88-1</f>
        <v>45199</v>
      </c>
      <c r="R88" s="343" t="s">
        <v>18</v>
      </c>
      <c r="S88" s="539"/>
      <c r="T88" s="539"/>
      <c r="U88" s="539"/>
      <c r="V88" s="539"/>
      <c r="W88" s="539"/>
      <c r="X88" s="539"/>
      <c r="Y88" s="539"/>
      <c r="Z88" s="539"/>
      <c r="AA88" s="539"/>
      <c r="AB88" s="228"/>
      <c r="AC88" s="228"/>
      <c r="AD88" s="228"/>
      <c r="AE88" s="228"/>
      <c r="AF88" s="228"/>
      <c r="AG88" s="228"/>
      <c r="AH88" s="228"/>
      <c r="AI88" s="228"/>
      <c r="AJ88" s="228"/>
      <c r="AK88" s="228"/>
    </row>
    <row r="89" spans="1:37" s="218" customFormat="1" ht="13.5" customHeight="1" thickBot="1">
      <c r="A89" s="418"/>
      <c r="B89" s="521"/>
      <c r="C89" s="419">
        <f>C87+1</f>
        <v>45201</v>
      </c>
      <c r="D89" s="420">
        <f>C89+7</f>
        <v>45208</v>
      </c>
      <c r="E89" s="420">
        <f>C89+8</f>
        <v>45209</v>
      </c>
      <c r="F89" s="421" t="s">
        <v>11</v>
      </c>
      <c r="G89" s="421" t="s">
        <v>11</v>
      </c>
      <c r="H89" s="421" t="s">
        <v>11</v>
      </c>
      <c r="I89" s="420">
        <f>C89+10</f>
        <v>45211</v>
      </c>
      <c r="J89" s="421" t="s">
        <v>11</v>
      </c>
      <c r="K89" s="421" t="s">
        <v>11</v>
      </c>
      <c r="L89" s="421" t="s">
        <v>11</v>
      </c>
      <c r="M89" s="421" t="s">
        <v>11</v>
      </c>
      <c r="N89" s="421" t="s">
        <v>11</v>
      </c>
      <c r="O89" s="421" t="s">
        <v>11</v>
      </c>
      <c r="P89" s="422">
        <v>0.99930555555555556</v>
      </c>
      <c r="Q89" s="421">
        <f>C89-2</f>
        <v>45199</v>
      </c>
      <c r="R89" s="423" t="s">
        <v>17</v>
      </c>
      <c r="S89" s="539"/>
      <c r="T89" s="539"/>
      <c r="U89" s="539"/>
      <c r="V89" s="539"/>
      <c r="W89" s="539"/>
      <c r="X89" s="539"/>
      <c r="Y89" s="539"/>
      <c r="Z89" s="539"/>
      <c r="AA89" s="539"/>
      <c r="AB89" s="228"/>
      <c r="AC89" s="228"/>
      <c r="AD89" s="228"/>
      <c r="AE89" s="228"/>
      <c r="AF89" s="228"/>
      <c r="AG89" s="228"/>
      <c r="AH89" s="228"/>
      <c r="AI89" s="228"/>
      <c r="AJ89" s="228"/>
      <c r="AK89" s="228"/>
    </row>
    <row r="90" spans="1:37" s="539" customFormat="1" ht="12.95" customHeight="1">
      <c r="A90" s="679" t="e">
        <f>IF(VLOOKUP(INDEX(WH!$B$10:$M$39,MATCH(C90,WH!$M$10:$M$39,0),1),WH!$B$10:$M$39,5,0)=GENERAL!P90,INDEX(WH!$B$10:$M$39,MATCH(C90,WH!$M$10:$M$39,0),1),INDEX(WH!$B$10:$M$39,MATCH(C90,WH!$M$10:$M$39,0)+1,1))</f>
        <v>#N/A</v>
      </c>
      <c r="B90" s="680" t="e">
        <f>CONCATENATE(IF(VLOOKUP(INDEX(WH!$B$10:$M$39,MATCH(C90,WH!$M$10:$M$39,0),1),WH!$B$10:$M$39,5,0)=GENERAL!P90,INDEX(WH!$B$10:$M$39,MATCH(C90,WH!$M$10:$M$39,0),2),INDEX(WH!$B$10:$M$39,MATCH(C90,WH!$M$10:$M$39,0)+1,2)),TEXT(IF(VLOOKUP(INDEX(WH!$B$10:$M$39,MATCH(C90,WH!$M$10:$M$39,0),1),WH!$B$10:$M$39,5,0)=GENERAL!P90,INDEX(WH!$B$10:$M$39,MATCH(C90,WH!$M$10:$M$39,0),3),INDEX(WH!$B$10:$M$39,MATCH(C90,WH!$M$10:$M$39,0)+1,3)),"00#"))</f>
        <v>#N/A</v>
      </c>
      <c r="C90" s="681">
        <f>C76+7</f>
        <v>45208</v>
      </c>
      <c r="D90" s="682">
        <f>C90+8</f>
        <v>45216</v>
      </c>
      <c r="E90" s="682">
        <f>C90+14</f>
        <v>45222</v>
      </c>
      <c r="F90" s="340" t="s">
        <v>11</v>
      </c>
      <c r="G90" s="338">
        <f>C90+10</f>
        <v>45218</v>
      </c>
      <c r="H90" s="338">
        <f>C90+9</f>
        <v>45217</v>
      </c>
      <c r="I90" s="340">
        <f>C90+12</f>
        <v>45220</v>
      </c>
      <c r="J90" s="340" t="s">
        <v>11</v>
      </c>
      <c r="K90" s="340" t="s">
        <v>11</v>
      </c>
      <c r="L90" s="340" t="s">
        <v>11</v>
      </c>
      <c r="M90" s="340" t="s">
        <v>11</v>
      </c>
      <c r="N90" s="340" t="s">
        <v>11</v>
      </c>
      <c r="O90" s="340" t="s">
        <v>11</v>
      </c>
      <c r="P90" s="341">
        <v>0.4993055555555555</v>
      </c>
      <c r="Q90" s="682">
        <f>C90-1</f>
        <v>45207</v>
      </c>
      <c r="R90" s="685" t="s">
        <v>18</v>
      </c>
      <c r="S90" s="55"/>
      <c r="T90" s="55"/>
      <c r="U90" s="55"/>
      <c r="V90" s="55"/>
      <c r="W90" s="55"/>
      <c r="X90" s="55"/>
      <c r="Y90" s="55"/>
      <c r="Z90" s="55"/>
      <c r="AA90" s="55"/>
      <c r="AB90" s="540"/>
      <c r="AC90" s="540"/>
      <c r="AD90" s="540"/>
      <c r="AE90" s="540"/>
      <c r="AF90" s="540"/>
      <c r="AG90" s="540"/>
      <c r="AH90" s="540"/>
      <c r="AI90" s="540"/>
      <c r="AJ90" s="540"/>
      <c r="AK90" s="540"/>
    </row>
    <row r="91" spans="1:37" s="428" customFormat="1" ht="13.5" customHeight="1">
      <c r="A91" s="676" t="str">
        <f>CNC!A20</f>
        <v>CNC TOPAZ</v>
      </c>
      <c r="B91" s="520" t="str">
        <f>CNC!B20</f>
        <v>3CGCQN1NC</v>
      </c>
      <c r="C91" s="339">
        <f>C90+2</f>
        <v>45210</v>
      </c>
      <c r="D91" s="338"/>
      <c r="E91" s="338">
        <f>C91+9</f>
        <v>45219</v>
      </c>
      <c r="F91" s="532">
        <f>C91+8</f>
        <v>45218</v>
      </c>
      <c r="G91" s="532">
        <f>C91+7</f>
        <v>45217</v>
      </c>
      <c r="H91" s="532">
        <f>C91+6</f>
        <v>45216</v>
      </c>
      <c r="I91" s="549" t="s">
        <v>11</v>
      </c>
      <c r="J91" s="549" t="s">
        <v>11</v>
      </c>
      <c r="K91" s="549" t="s">
        <v>11</v>
      </c>
      <c r="L91" s="549" t="s">
        <v>11</v>
      </c>
      <c r="M91" s="549" t="s">
        <v>11</v>
      </c>
      <c r="N91" s="549" t="s">
        <v>11</v>
      </c>
      <c r="O91" s="549" t="s">
        <v>11</v>
      </c>
      <c r="P91" s="550">
        <v>0.66666666666666663</v>
      </c>
      <c r="Q91" s="340">
        <f>C91-1</f>
        <v>45209</v>
      </c>
      <c r="R91" s="685" t="s">
        <v>285</v>
      </c>
      <c r="S91" s="539"/>
      <c r="T91" s="539"/>
      <c r="U91" s="539"/>
      <c r="V91" s="539"/>
      <c r="W91" s="539"/>
      <c r="X91" s="539"/>
      <c r="Y91" s="539"/>
      <c r="Z91" s="539"/>
      <c r="AA91" s="539"/>
      <c r="AB91" s="426"/>
      <c r="AC91" s="426"/>
      <c r="AD91" s="426"/>
      <c r="AE91" s="426"/>
      <c r="AF91" s="426"/>
      <c r="AG91" s="426"/>
      <c r="AH91" s="426"/>
      <c r="AI91" s="426"/>
      <c r="AJ91" s="426"/>
      <c r="AK91" s="426"/>
    </row>
    <row r="92" spans="1:37" s="539" customFormat="1" ht="12.95" customHeight="1">
      <c r="A92" s="342" t="str">
        <f>EVR!A15</f>
        <v>EVER CONNECT</v>
      </c>
      <c r="B92" s="520" t="str">
        <f>EVR!B15</f>
        <v xml:space="preserve">1604-027N </v>
      </c>
      <c r="C92" s="339">
        <f>C90+1</f>
        <v>45209</v>
      </c>
      <c r="D92" s="340" t="s">
        <v>11</v>
      </c>
      <c r="E92" s="340" t="s">
        <v>11</v>
      </c>
      <c r="F92" s="338">
        <f>C92+11</f>
        <v>45220</v>
      </c>
      <c r="G92" s="338">
        <f>C92+9</f>
        <v>45218</v>
      </c>
      <c r="H92" s="338">
        <f>C92+8</f>
        <v>45217</v>
      </c>
      <c r="I92" s="340" t="s">
        <v>11</v>
      </c>
      <c r="J92" s="340" t="s">
        <v>11</v>
      </c>
      <c r="K92" s="340" t="s">
        <v>11</v>
      </c>
      <c r="L92" s="338">
        <f>C92+10</f>
        <v>45219</v>
      </c>
      <c r="M92" s="340" t="s">
        <v>11</v>
      </c>
      <c r="N92" s="340" t="s">
        <v>11</v>
      </c>
      <c r="O92" s="338">
        <f>C92+10</f>
        <v>45219</v>
      </c>
      <c r="P92" s="341">
        <v>0.70833333333333337</v>
      </c>
      <c r="Q92" s="340">
        <f>C92-1</f>
        <v>45208</v>
      </c>
      <c r="R92" s="343" t="s">
        <v>140</v>
      </c>
      <c r="AB92" s="540"/>
      <c r="AC92" s="540"/>
      <c r="AD92" s="540"/>
      <c r="AE92" s="540"/>
      <c r="AF92" s="540"/>
      <c r="AG92" s="540"/>
      <c r="AH92" s="540"/>
      <c r="AI92" s="540"/>
      <c r="AJ92" s="540"/>
      <c r="AK92" s="540"/>
    </row>
    <row r="93" spans="1:37" s="539" customFormat="1" ht="12.95" customHeight="1">
      <c r="A93" s="342" t="str">
        <f>EVR!A32</f>
        <v xml:space="preserve">UNI-PATRIOT </v>
      </c>
      <c r="B93" s="520" t="str">
        <f>EVR!B32</f>
        <v>0234-388N</v>
      </c>
      <c r="C93" s="339">
        <f>C92</f>
        <v>45209</v>
      </c>
      <c r="D93" s="338">
        <f>C93+8</f>
        <v>45217</v>
      </c>
      <c r="E93" s="338">
        <f>C93+8</f>
        <v>45217</v>
      </c>
      <c r="F93" s="338"/>
      <c r="G93" s="338"/>
      <c r="H93" s="338"/>
      <c r="I93" s="340"/>
      <c r="J93" s="338">
        <f>C93+11</f>
        <v>45220</v>
      </c>
      <c r="K93" s="340"/>
      <c r="L93" s="338"/>
      <c r="M93" s="340"/>
      <c r="N93" s="340"/>
      <c r="O93" s="338"/>
      <c r="P93" s="341">
        <v>0.125</v>
      </c>
      <c r="Q93" s="340">
        <f>C93</f>
        <v>45209</v>
      </c>
      <c r="R93" s="343" t="s">
        <v>140</v>
      </c>
      <c r="AB93" s="540"/>
      <c r="AC93" s="540"/>
      <c r="AD93" s="540"/>
      <c r="AE93" s="540"/>
      <c r="AF93" s="540"/>
      <c r="AG93" s="540"/>
      <c r="AH93" s="540"/>
      <c r="AI93" s="540"/>
      <c r="AJ93" s="540"/>
      <c r="AK93" s="540"/>
    </row>
    <row r="94" spans="1:37" s="539" customFormat="1" ht="12.95" customHeight="1">
      <c r="A94" s="342" t="str">
        <f>'ONE JV2'!A15</f>
        <v xml:space="preserve">CALLAO BRIDGE </v>
      </c>
      <c r="B94" s="520" t="str">
        <f>'ONE JV2'!B15</f>
        <v>243N</v>
      </c>
      <c r="C94" s="339">
        <f>C93</f>
        <v>45209</v>
      </c>
      <c r="D94" s="338">
        <f>C94+7</f>
        <v>45216</v>
      </c>
      <c r="E94" s="338">
        <f>C94+8</f>
        <v>45217</v>
      </c>
      <c r="F94" s="338">
        <f>C94+9</f>
        <v>45218</v>
      </c>
      <c r="G94" s="340" t="s">
        <v>11</v>
      </c>
      <c r="H94" s="340" t="s">
        <v>11</v>
      </c>
      <c r="I94" s="340" t="s">
        <v>11</v>
      </c>
      <c r="J94" s="340" t="s">
        <v>11</v>
      </c>
      <c r="K94" s="340" t="s">
        <v>11</v>
      </c>
      <c r="L94" s="340" t="s">
        <v>11</v>
      </c>
      <c r="M94" s="340" t="s">
        <v>11</v>
      </c>
      <c r="N94" s="340" t="s">
        <v>11</v>
      </c>
      <c r="O94" s="338">
        <f>C94+9</f>
        <v>45218</v>
      </c>
      <c r="P94" s="341">
        <v>0.375</v>
      </c>
      <c r="Q94" s="340">
        <f>C94</f>
        <v>45209</v>
      </c>
      <c r="R94" s="343" t="s">
        <v>212</v>
      </c>
      <c r="AB94" s="540"/>
      <c r="AC94" s="540"/>
      <c r="AD94" s="540"/>
      <c r="AE94" s="540"/>
      <c r="AF94" s="540"/>
      <c r="AG94" s="540"/>
      <c r="AH94" s="540"/>
      <c r="AI94" s="540"/>
      <c r="AJ94" s="540"/>
      <c r="AK94" s="540"/>
    </row>
    <row r="95" spans="1:37" s="539" customFormat="1" ht="12.95" customHeight="1">
      <c r="A95" s="342" t="s">
        <v>359</v>
      </c>
      <c r="B95" s="520"/>
      <c r="C95" s="339">
        <f>C94+1</f>
        <v>45210</v>
      </c>
      <c r="D95" s="340" t="s">
        <v>11</v>
      </c>
      <c r="E95" s="340" t="s">
        <v>11</v>
      </c>
      <c r="F95" s="340" t="s">
        <v>11</v>
      </c>
      <c r="G95" s="340" t="s">
        <v>11</v>
      </c>
      <c r="H95" s="340" t="s">
        <v>11</v>
      </c>
      <c r="I95" s="340" t="s">
        <v>11</v>
      </c>
      <c r="J95" s="340" t="s">
        <v>11</v>
      </c>
      <c r="K95" s="340">
        <f>C95+15</f>
        <v>45225</v>
      </c>
      <c r="L95" s="340" t="s">
        <v>11</v>
      </c>
      <c r="M95" s="340">
        <f>C95+15</f>
        <v>45225</v>
      </c>
      <c r="N95" s="340" t="s">
        <v>11</v>
      </c>
      <c r="O95" s="340" t="s">
        <v>11</v>
      </c>
      <c r="P95" s="341">
        <v>0.83333333333333337</v>
      </c>
      <c r="Q95" s="340">
        <f>C95-1</f>
        <v>45209</v>
      </c>
      <c r="R95" s="541" t="s">
        <v>16</v>
      </c>
      <c r="AB95" s="540"/>
      <c r="AC95" s="540"/>
      <c r="AD95" s="540"/>
      <c r="AE95" s="540"/>
      <c r="AF95" s="540"/>
      <c r="AG95" s="540"/>
      <c r="AH95" s="540"/>
      <c r="AI95" s="540"/>
      <c r="AJ95" s="540"/>
      <c r="AK95" s="540"/>
    </row>
    <row r="96" spans="1:37" s="539" customFormat="1" ht="12.95" customHeight="1">
      <c r="A96" s="342" t="str">
        <f>'ONE JT1'!A15</f>
        <v xml:space="preserve">ACX PEARL </v>
      </c>
      <c r="B96" s="520" t="str">
        <f>'ONE JT1'!B15</f>
        <v>245N</v>
      </c>
      <c r="C96" s="339">
        <f>C82+7</f>
        <v>45208</v>
      </c>
      <c r="D96" s="340" t="s">
        <v>11</v>
      </c>
      <c r="E96" s="340" t="s">
        <v>11</v>
      </c>
      <c r="F96" s="340" t="s">
        <v>11</v>
      </c>
      <c r="G96" s="338">
        <f>C96+9</f>
        <v>45217</v>
      </c>
      <c r="H96" s="338">
        <f>C96+8</f>
        <v>45216</v>
      </c>
      <c r="I96" s="340" t="s">
        <v>11</v>
      </c>
      <c r="J96" s="340" t="s">
        <v>11</v>
      </c>
      <c r="K96" s="340" t="s">
        <v>11</v>
      </c>
      <c r="L96" s="338">
        <f>C96+6</f>
        <v>45214</v>
      </c>
      <c r="M96" s="340" t="s">
        <v>11</v>
      </c>
      <c r="N96" s="340" t="s">
        <v>11</v>
      </c>
      <c r="O96" s="340" t="s">
        <v>11</v>
      </c>
      <c r="P96" s="341">
        <v>0.91666666666666663</v>
      </c>
      <c r="Q96" s="340">
        <f>C96-2</f>
        <v>45206</v>
      </c>
      <c r="R96" s="343" t="s">
        <v>212</v>
      </c>
      <c r="AB96" s="540"/>
      <c r="AC96" s="540"/>
      <c r="AD96" s="540"/>
      <c r="AE96" s="540"/>
      <c r="AF96" s="540"/>
      <c r="AG96" s="540"/>
      <c r="AH96" s="540"/>
      <c r="AI96" s="540"/>
      <c r="AJ96" s="540"/>
      <c r="AK96" s="540"/>
    </row>
    <row r="97" spans="1:37" s="539" customFormat="1" ht="12.95" customHeight="1">
      <c r="A97" s="342" t="s">
        <v>359</v>
      </c>
      <c r="B97" s="520"/>
      <c r="C97" s="339">
        <f>C83+7</f>
        <v>45205</v>
      </c>
      <c r="D97" s="338">
        <f>C97+10</f>
        <v>45215</v>
      </c>
      <c r="E97" s="338">
        <f>C97+11</f>
        <v>45216</v>
      </c>
      <c r="F97" s="340" t="s">
        <v>11</v>
      </c>
      <c r="G97" s="340" t="s">
        <v>11</v>
      </c>
      <c r="H97" s="340" t="s">
        <v>11</v>
      </c>
      <c r="I97" s="340" t="s">
        <v>11</v>
      </c>
      <c r="J97" s="340" t="s">
        <v>11</v>
      </c>
      <c r="K97" s="340" t="s">
        <v>11</v>
      </c>
      <c r="L97" s="340" t="s">
        <v>11</v>
      </c>
      <c r="M97" s="340" t="s">
        <v>11</v>
      </c>
      <c r="N97" s="340" t="s">
        <v>11</v>
      </c>
      <c r="O97" s="340" t="s">
        <v>11</v>
      </c>
      <c r="P97" s="341">
        <v>0.70833333333333337</v>
      </c>
      <c r="Q97" s="340">
        <f>C97-1</f>
        <v>45204</v>
      </c>
      <c r="R97" s="343" t="s">
        <v>257</v>
      </c>
      <c r="AB97" s="540"/>
      <c r="AC97" s="540"/>
      <c r="AD97" s="540"/>
      <c r="AE97" s="540"/>
      <c r="AF97" s="540"/>
      <c r="AG97" s="540"/>
      <c r="AH97" s="540"/>
      <c r="AI97" s="540"/>
      <c r="AJ97" s="540"/>
      <c r="AK97" s="540"/>
    </row>
    <row r="98" spans="1:37" s="539" customFormat="1" ht="12.95" customHeight="1">
      <c r="A98" s="342" t="e">
        <f>IF(VLOOKUP(INDEX(WH!$B$10:$M$39,MATCH(C98,WH!$M$10:$M$39,0),1),WH!$B$10:$M$39,5,0)=GENERAL!P98,INDEX(WH!$B$10:$M$39,MATCH(C98,WH!$M$10:$M$39,0),1),INDEX(WH!$B$10:$M$39,MATCH(C98,WH!$M$10:$M$39,0)+1,1))</f>
        <v>#N/A</v>
      </c>
      <c r="B98" s="520" t="e">
        <f>CONCATENATE(IF(VLOOKUP(INDEX(WH!$B$10:$M$39,MATCH(C98,WH!$M$10:$M$39,0),1),WH!$B$10:$M$39,5,0)=GENERAL!P98,INDEX(WH!$B$10:$M$39,MATCH(C98,WH!$M$10:$M$39,0),2),INDEX(WH!$B$10:$M$39,MATCH(C98,WH!$M$10:$M$39,0)+1,2)),TEXT(IF(VLOOKUP(INDEX(WH!$B$10:$M$39,MATCH(C98,WH!$M$10:$M$39,0),1),WH!$B$10:$M$39,5,0)=GENERAL!P98,INDEX(WH!$B$10:$M$39,MATCH(C98,WH!$M$10:$M$39,0),3),INDEX(WH!$B$10:$M$39,MATCH(C98,WH!$M$10:$M$39,0)+1,3)),"00#"))</f>
        <v>#N/A</v>
      </c>
      <c r="C98" s="339">
        <f>C97+1</f>
        <v>45206</v>
      </c>
      <c r="D98" s="338">
        <f>C98+10</f>
        <v>45216</v>
      </c>
      <c r="E98" s="338">
        <f>C98+9</f>
        <v>45215</v>
      </c>
      <c r="F98" s="340" t="s">
        <v>11</v>
      </c>
      <c r="G98" s="340" t="s">
        <v>11</v>
      </c>
      <c r="H98" s="340" t="s">
        <v>11</v>
      </c>
      <c r="I98" s="340" t="s">
        <v>11</v>
      </c>
      <c r="J98" s="338">
        <f>C98+7</f>
        <v>45213</v>
      </c>
      <c r="K98" s="340" t="s">
        <v>11</v>
      </c>
      <c r="L98" s="340" t="s">
        <v>11</v>
      </c>
      <c r="M98" s="340" t="s">
        <v>11</v>
      </c>
      <c r="N98" s="340" t="s">
        <v>11</v>
      </c>
      <c r="O98" s="340">
        <f>C98+12</f>
        <v>45218</v>
      </c>
      <c r="P98" s="341">
        <v>0.16666666666666666</v>
      </c>
      <c r="Q98" s="340">
        <f>C98-1</f>
        <v>45205</v>
      </c>
      <c r="R98" s="343" t="s">
        <v>18</v>
      </c>
      <c r="AB98" s="540"/>
      <c r="AC98" s="540"/>
      <c r="AD98" s="540"/>
      <c r="AE98" s="540"/>
      <c r="AF98" s="540"/>
      <c r="AG98" s="540"/>
      <c r="AH98" s="540"/>
      <c r="AI98" s="540"/>
      <c r="AJ98" s="540"/>
      <c r="AK98" s="540"/>
    </row>
    <row r="99" spans="1:37" s="539" customFormat="1" ht="12.95" customHeight="1">
      <c r="A99" s="342" t="s">
        <v>359</v>
      </c>
      <c r="B99" s="520"/>
      <c r="C99" s="339">
        <f>C98</f>
        <v>45206</v>
      </c>
      <c r="D99" s="338">
        <f>C99+9</f>
        <v>45215</v>
      </c>
      <c r="E99" s="338">
        <f>C99+10</f>
        <v>45216</v>
      </c>
      <c r="F99" s="340" t="s">
        <v>11</v>
      </c>
      <c r="G99" s="340" t="s">
        <v>11</v>
      </c>
      <c r="H99" s="340" t="s">
        <v>11</v>
      </c>
      <c r="I99" s="340" t="s">
        <v>11</v>
      </c>
      <c r="J99" s="340" t="s">
        <v>11</v>
      </c>
      <c r="K99" s="340" t="s">
        <v>11</v>
      </c>
      <c r="L99" s="340" t="s">
        <v>11</v>
      </c>
      <c r="M99" s="340" t="s">
        <v>11</v>
      </c>
      <c r="N99" s="340" t="s">
        <v>11</v>
      </c>
      <c r="O99" s="340" t="s">
        <v>11</v>
      </c>
      <c r="P99" s="341">
        <v>0.95833333333333337</v>
      </c>
      <c r="Q99" s="340">
        <f>C99-2</f>
        <v>45204</v>
      </c>
      <c r="R99" s="343" t="s">
        <v>341</v>
      </c>
      <c r="AB99" s="540"/>
      <c r="AC99" s="540"/>
      <c r="AD99" s="540"/>
      <c r="AE99" s="540"/>
      <c r="AF99" s="540"/>
      <c r="AG99" s="540"/>
      <c r="AH99" s="540"/>
      <c r="AI99" s="540"/>
      <c r="AJ99" s="540"/>
      <c r="AK99" s="540"/>
    </row>
    <row r="100" spans="1:37" s="539" customFormat="1" ht="12.95" customHeight="1">
      <c r="A100" s="342" t="str">
        <f>'ONE JSM'!A16</f>
        <v xml:space="preserve">ATHENS BRIDGE </v>
      </c>
      <c r="B100" s="520" t="str">
        <f>'ONE JSM'!B16</f>
        <v>150N</v>
      </c>
      <c r="C100" s="339">
        <f>C98</f>
        <v>45206</v>
      </c>
      <c r="D100" s="340" t="s">
        <v>11</v>
      </c>
      <c r="E100" s="338">
        <f>C100+11</f>
        <v>45217</v>
      </c>
      <c r="F100" s="338">
        <f>C100+10</f>
        <v>45216</v>
      </c>
      <c r="G100" s="338">
        <f>C100+8</f>
        <v>45214</v>
      </c>
      <c r="H100" s="338">
        <f>C100+7</f>
        <v>45213</v>
      </c>
      <c r="I100" s="340" t="s">
        <v>11</v>
      </c>
      <c r="J100" s="340" t="s">
        <v>11</v>
      </c>
      <c r="K100" s="340" t="s">
        <v>11</v>
      </c>
      <c r="L100" s="338">
        <f>C100+9</f>
        <v>45215</v>
      </c>
      <c r="M100" s="340" t="s">
        <v>11</v>
      </c>
      <c r="N100" s="338">
        <f>C100+7</f>
        <v>45213</v>
      </c>
      <c r="O100" s="340" t="s">
        <v>11</v>
      </c>
      <c r="P100" s="341">
        <v>0.58333333333333337</v>
      </c>
      <c r="Q100" s="340">
        <f>C100-2</f>
        <v>45204</v>
      </c>
      <c r="R100" s="343" t="s">
        <v>212</v>
      </c>
      <c r="AB100" s="540"/>
      <c r="AC100" s="540"/>
      <c r="AD100" s="540"/>
      <c r="AE100" s="540"/>
      <c r="AF100" s="540"/>
      <c r="AG100" s="540"/>
      <c r="AH100" s="540"/>
      <c r="AI100" s="540"/>
      <c r="AJ100" s="540"/>
      <c r="AK100" s="540"/>
    </row>
    <row r="101" spans="1:37" s="539" customFormat="1" ht="12.95" customHeight="1">
      <c r="A101" s="342" t="str">
        <f>KMTC!A12</f>
        <v>SITC JIADE</v>
      </c>
      <c r="B101" s="520">
        <f>KMTC!B29</f>
        <v>0</v>
      </c>
      <c r="C101" s="339">
        <f>C100+1</f>
        <v>45207</v>
      </c>
      <c r="D101" s="340" t="s">
        <v>11</v>
      </c>
      <c r="E101" s="340" t="s">
        <v>11</v>
      </c>
      <c r="F101" s="338">
        <f>C101+7</f>
        <v>45214</v>
      </c>
      <c r="G101" s="338">
        <f>C101+10</f>
        <v>45217</v>
      </c>
      <c r="H101" s="338">
        <f>C101+9</f>
        <v>45216</v>
      </c>
      <c r="I101" s="340" t="s">
        <v>11</v>
      </c>
      <c r="J101" s="340" t="s">
        <v>11</v>
      </c>
      <c r="K101" s="340" t="s">
        <v>11</v>
      </c>
      <c r="L101" s="340" t="s">
        <v>11</v>
      </c>
      <c r="M101" s="340" t="s">
        <v>11</v>
      </c>
      <c r="N101" s="340" t="s">
        <v>11</v>
      </c>
      <c r="O101" s="340" t="s">
        <v>11</v>
      </c>
      <c r="P101" s="341">
        <v>4.1666666666666664E-2</v>
      </c>
      <c r="Q101" s="340">
        <f>C101-1</f>
        <v>45206</v>
      </c>
      <c r="R101" s="343" t="s">
        <v>16</v>
      </c>
      <c r="AB101" s="540"/>
      <c r="AC101" s="540"/>
      <c r="AD101" s="540"/>
      <c r="AE101" s="540"/>
      <c r="AF101" s="540"/>
      <c r="AG101" s="540"/>
      <c r="AH101" s="540"/>
      <c r="AI101" s="540"/>
      <c r="AJ101" s="540"/>
      <c r="AK101" s="540"/>
    </row>
    <row r="102" spans="1:37" s="539" customFormat="1" ht="12.95" customHeight="1">
      <c r="A102" s="342" t="e">
        <f>IF(VLOOKUP(INDEX(WH!$B$10:$M$39,MATCH(C102,WH!$M$10:$M$39,0),1),WH!$B$10:$M$39,5,0)=GENERAL!P102,INDEX(WH!$B$10:$M$39,MATCH(C102,WH!$M$10:$M$39,0),1),INDEX(WH!$B$10:$M$39,MATCH(C102,WH!$M$10:$M$39,0)+1,1))</f>
        <v>#N/A</v>
      </c>
      <c r="B102" s="520" t="e">
        <f>CONCATENATE(IF(VLOOKUP(INDEX(WH!$B$10:$M$39,MATCH(C102,WH!$M$10:$M$39,0),1),WH!$B$10:$M$39,5,0)=GENERAL!P102,INDEX(WH!$B$10:$M$39,MATCH(C102,WH!$M$10:$M$39,0),2),INDEX(WH!$B$10:$M$39,MATCH(C102,WH!$M$10:$M$39,0)+1,2)),TEXT(IF(VLOOKUP(INDEX(WH!$B$10:$M$39,MATCH(C102,WH!$M$10:$M$39,0),1),WH!$B$10:$M$39,5,0)=GENERAL!P102,INDEX(WH!$B$10:$M$39,MATCH(C102,WH!$M$10:$M$39,0),3),INDEX(WH!$B$10:$M$39,MATCH(C102,WH!$M$10:$M$39,0)+1,3)),"00#"))</f>
        <v>#N/A</v>
      </c>
      <c r="C102" s="339">
        <f>C101</f>
        <v>45207</v>
      </c>
      <c r="D102" s="340" t="s">
        <v>11</v>
      </c>
      <c r="E102" s="340" t="s">
        <v>11</v>
      </c>
      <c r="F102" s="340" t="s">
        <v>11</v>
      </c>
      <c r="G102" s="338">
        <f>C102+8</f>
        <v>45215</v>
      </c>
      <c r="H102" s="338">
        <f>C102+8</f>
        <v>45215</v>
      </c>
      <c r="I102" s="340" t="s">
        <v>11</v>
      </c>
      <c r="J102" s="340" t="s">
        <v>11</v>
      </c>
      <c r="K102" s="340" t="s">
        <v>11</v>
      </c>
      <c r="L102" s="340" t="s">
        <v>11</v>
      </c>
      <c r="M102" s="340" t="s">
        <v>11</v>
      </c>
      <c r="N102" s="340" t="s">
        <v>11</v>
      </c>
      <c r="O102" s="340" t="s">
        <v>11</v>
      </c>
      <c r="P102" s="341">
        <v>0.75</v>
      </c>
      <c r="Q102" s="340">
        <f>C102-1</f>
        <v>45206</v>
      </c>
      <c r="R102" s="343" t="s">
        <v>18</v>
      </c>
      <c r="AB102" s="540"/>
      <c r="AC102" s="540"/>
      <c r="AD102" s="540"/>
      <c r="AE102" s="540"/>
      <c r="AF102" s="540"/>
      <c r="AG102" s="540"/>
      <c r="AH102" s="540"/>
      <c r="AI102" s="540"/>
      <c r="AJ102" s="540"/>
      <c r="AK102" s="540"/>
    </row>
    <row r="103" spans="1:37" s="539" customFormat="1" ht="12.95" customHeight="1" thickBot="1">
      <c r="A103" s="418"/>
      <c r="B103" s="521"/>
      <c r="C103" s="419">
        <f>C101+1</f>
        <v>45208</v>
      </c>
      <c r="D103" s="420">
        <f>C103+7</f>
        <v>45215</v>
      </c>
      <c r="E103" s="420">
        <f>C103+8</f>
        <v>45216</v>
      </c>
      <c r="F103" s="421" t="s">
        <v>11</v>
      </c>
      <c r="G103" s="421" t="s">
        <v>11</v>
      </c>
      <c r="H103" s="421" t="s">
        <v>11</v>
      </c>
      <c r="I103" s="420">
        <f>C103+10</f>
        <v>45218</v>
      </c>
      <c r="J103" s="421" t="s">
        <v>11</v>
      </c>
      <c r="K103" s="421" t="s">
        <v>11</v>
      </c>
      <c r="L103" s="421" t="s">
        <v>11</v>
      </c>
      <c r="M103" s="421" t="s">
        <v>11</v>
      </c>
      <c r="N103" s="421" t="s">
        <v>11</v>
      </c>
      <c r="O103" s="421" t="s">
        <v>11</v>
      </c>
      <c r="P103" s="422">
        <v>0.99930555555555556</v>
      </c>
      <c r="Q103" s="421">
        <f>C103-2</f>
        <v>45206</v>
      </c>
      <c r="R103" s="423" t="s">
        <v>17</v>
      </c>
      <c r="AB103" s="540"/>
      <c r="AC103" s="540"/>
      <c r="AD103" s="540"/>
      <c r="AE103" s="540"/>
      <c r="AF103" s="540"/>
      <c r="AG103" s="540"/>
      <c r="AH103" s="540"/>
      <c r="AI103" s="540"/>
      <c r="AJ103" s="540"/>
      <c r="AK103" s="540"/>
    </row>
    <row r="104" spans="1:37" s="539" customFormat="1" ht="12.95" customHeight="1">
      <c r="A104" s="55"/>
      <c r="B104" s="522"/>
      <c r="C104" s="54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</row>
    <row r="105" spans="1:37" s="55" customFormat="1" ht="12.95" customHeight="1">
      <c r="B105" s="522"/>
      <c r="C105" s="54"/>
    </row>
    <row r="106" spans="1:37" s="55" customFormat="1" ht="12.95" customHeight="1">
      <c r="B106" s="522"/>
      <c r="C106" s="54"/>
    </row>
    <row r="107" spans="1:37" s="55" customFormat="1" ht="12.95" customHeight="1">
      <c r="B107" s="522"/>
      <c r="C107" s="54"/>
    </row>
    <row r="108" spans="1:37" s="55" customFormat="1" ht="12.95" customHeight="1">
      <c r="B108" s="522"/>
      <c r="C108" s="54"/>
    </row>
    <row r="109" spans="1:37" s="55" customFormat="1" ht="12.95" customHeight="1">
      <c r="B109" s="522"/>
      <c r="C109" s="54"/>
    </row>
    <row r="110" spans="1:37" s="55" customFormat="1" ht="12.95" customHeight="1">
      <c r="B110" s="522"/>
      <c r="C110" s="54"/>
    </row>
    <row r="111" spans="1:37" s="55" customFormat="1" ht="12.95" customHeight="1">
      <c r="B111" s="522"/>
      <c r="C111" s="54"/>
    </row>
    <row r="112" spans="1:37" s="55" customFormat="1" ht="12.95" customHeight="1">
      <c r="B112" s="522"/>
      <c r="C112" s="54"/>
    </row>
    <row r="113" spans="2:3" s="55" customFormat="1" ht="12.95" customHeight="1">
      <c r="B113" s="522"/>
      <c r="C113" s="54"/>
    </row>
    <row r="114" spans="2:3" s="55" customFormat="1" ht="12.95" customHeight="1">
      <c r="B114" s="522"/>
      <c r="C114" s="54"/>
    </row>
    <row r="115" spans="2:3" s="55" customFormat="1" ht="12.95" customHeight="1">
      <c r="B115" s="522"/>
      <c r="C115" s="54"/>
    </row>
    <row r="116" spans="2:3" s="55" customFormat="1" ht="12.95" customHeight="1">
      <c r="B116" s="522"/>
      <c r="C116" s="54"/>
    </row>
    <row r="117" spans="2:3" s="55" customFormat="1" ht="12.95" customHeight="1">
      <c r="B117" s="522"/>
      <c r="C117" s="54"/>
    </row>
    <row r="118" spans="2:3" s="55" customFormat="1" ht="12.95" customHeight="1">
      <c r="B118" s="522"/>
      <c r="C118" s="54"/>
    </row>
    <row r="119" spans="2:3" s="55" customFormat="1" ht="12.95" customHeight="1">
      <c r="B119" s="522"/>
      <c r="C119" s="54"/>
    </row>
    <row r="120" spans="2:3" s="55" customFormat="1" ht="12.95" customHeight="1">
      <c r="B120" s="522"/>
      <c r="C120" s="54"/>
    </row>
    <row r="121" spans="2:3" s="55" customFormat="1" ht="12.95" customHeight="1">
      <c r="B121" s="522"/>
      <c r="C121" s="54"/>
    </row>
    <row r="122" spans="2:3" s="55" customFormat="1" ht="12.95" customHeight="1">
      <c r="B122" s="522"/>
      <c r="C122" s="54"/>
    </row>
    <row r="123" spans="2:3" s="55" customFormat="1" ht="12.95" customHeight="1">
      <c r="B123" s="522"/>
      <c r="C123" s="54"/>
    </row>
    <row r="124" spans="2:3" s="55" customFormat="1" ht="12.95" customHeight="1">
      <c r="B124" s="522"/>
      <c r="C124" s="54"/>
    </row>
    <row r="125" spans="2:3" s="55" customFormat="1" ht="12.95" customHeight="1">
      <c r="B125" s="522"/>
      <c r="C125" s="54"/>
    </row>
    <row r="126" spans="2:3" s="55" customFormat="1" ht="12.95" customHeight="1">
      <c r="B126" s="522"/>
      <c r="C126" s="54"/>
    </row>
    <row r="127" spans="2:3" s="55" customFormat="1" ht="12.95" customHeight="1">
      <c r="B127" s="522"/>
      <c r="C127" s="54"/>
    </row>
    <row r="128" spans="2:3" s="55" customFormat="1" ht="12.95" customHeight="1">
      <c r="B128" s="522"/>
      <c r="C128" s="54"/>
    </row>
    <row r="129" spans="1:18" s="55" customFormat="1" ht="12.95" customHeight="1">
      <c r="B129" s="522"/>
      <c r="C129" s="54"/>
    </row>
    <row r="130" spans="1:18" s="55" customFormat="1" ht="12.95" customHeight="1">
      <c r="B130" s="522"/>
      <c r="C130" s="54"/>
    </row>
    <row r="131" spans="1:18" s="55" customFormat="1" ht="12.95" customHeight="1">
      <c r="B131" s="522"/>
      <c r="C131" s="54"/>
    </row>
    <row r="132" spans="1:18" s="55" customFormat="1" ht="12.95" customHeight="1">
      <c r="B132" s="522"/>
      <c r="C132" s="54"/>
    </row>
    <row r="133" spans="1:18" s="55" customFormat="1" ht="12.95" customHeight="1">
      <c r="B133" s="522"/>
      <c r="C133" s="54"/>
    </row>
    <row r="134" spans="1:18" s="55" customFormat="1" ht="12.95" customHeight="1">
      <c r="B134" s="522"/>
      <c r="C134" s="54"/>
    </row>
    <row r="135" spans="1:18" s="55" customFormat="1" ht="12.95" customHeight="1">
      <c r="B135" s="522"/>
      <c r="C135" s="54"/>
    </row>
    <row r="136" spans="1:18" s="55" customFormat="1" ht="12.95" customHeight="1">
      <c r="B136" s="522"/>
      <c r="C136" s="54"/>
    </row>
    <row r="137" spans="1:18" s="55" customFormat="1" ht="12.95" customHeight="1">
      <c r="B137" s="522"/>
      <c r="C137" s="54"/>
    </row>
    <row r="138" spans="1:18" s="55" customFormat="1" ht="12.95" customHeight="1">
      <c r="B138" s="522"/>
      <c r="C138" s="54"/>
    </row>
    <row r="139" spans="1:18" s="55" customFormat="1" ht="12.95" customHeight="1">
      <c r="B139" s="522"/>
      <c r="C139" s="54"/>
    </row>
    <row r="140" spans="1:18" s="55" customFormat="1" ht="12.95" customHeight="1">
      <c r="A140" s="49"/>
      <c r="B140" s="523"/>
      <c r="C140" s="56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</row>
  </sheetData>
  <mergeCells count="4">
    <mergeCell ref="A3:R3"/>
    <mergeCell ref="B1:R1"/>
    <mergeCell ref="A2:R2"/>
    <mergeCell ref="P5:Q5"/>
  </mergeCells>
  <phoneticPr fontId="7" type="noConversion"/>
  <hyperlinks>
    <hyperlink ref="A4" location="INDEX!A1" display="BACK TO INDEX"/>
  </hyperlinks>
  <printOptions horizontalCentered="1"/>
  <pageMargins left="0.17" right="0" top="0.5" bottom="0.25" header="0" footer="0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</sheetPr>
  <dimension ref="A1:Q51"/>
  <sheetViews>
    <sheetView zoomScaleNormal="100" zoomScaleSheetLayoutView="100" workbookViewId="0">
      <selection activeCell="A53" sqref="A53"/>
    </sheetView>
  </sheetViews>
  <sheetFormatPr defaultRowHeight="12.75"/>
  <cols>
    <col min="2" max="2" width="20.5703125" customWidth="1"/>
    <col min="3" max="3" width="12.42578125" customWidth="1"/>
    <col min="4" max="5" width="7.85546875" customWidth="1"/>
    <col min="6" max="6" width="10.5703125" customWidth="1"/>
    <col min="7" max="14" width="9" customWidth="1"/>
    <col min="15" max="15" width="10" customWidth="1"/>
    <col min="16" max="16" width="10.85546875" customWidth="1"/>
    <col min="17" max="17" width="9" customWidth="1"/>
  </cols>
  <sheetData>
    <row r="1" spans="1:17" s="6" customFormat="1" ht="26.25">
      <c r="A1" s="1279" t="s">
        <v>170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  <c r="L1" s="1279"/>
      <c r="M1" s="1279"/>
      <c r="N1" s="1279"/>
      <c r="O1" s="1279"/>
      <c r="P1" s="1279"/>
      <c r="Q1" s="1279"/>
    </row>
    <row r="2" spans="1:17" s="7" customFormat="1" ht="18.75">
      <c r="A2" s="1280" t="s">
        <v>174</v>
      </c>
      <c r="B2" s="1280"/>
      <c r="C2" s="1280"/>
      <c r="D2" s="1280"/>
      <c r="E2" s="1280"/>
      <c r="F2" s="1280"/>
      <c r="G2" s="1280"/>
      <c r="H2" s="1280"/>
      <c r="I2" s="1280"/>
      <c r="J2" s="1280"/>
      <c r="K2" s="1280"/>
      <c r="L2" s="1280"/>
      <c r="M2" s="1280"/>
      <c r="N2" s="1280"/>
      <c r="O2" s="1280"/>
      <c r="P2" s="1280"/>
      <c r="Q2" s="1280"/>
    </row>
    <row r="3" spans="1:17" s="7" customFormat="1" ht="19.5" thickBot="1">
      <c r="A3" s="1281" t="s">
        <v>175</v>
      </c>
      <c r="B3" s="1281"/>
      <c r="C3" s="1281"/>
      <c r="D3" s="1281"/>
      <c r="E3" s="1281"/>
      <c r="F3" s="1281"/>
      <c r="G3" s="1281"/>
      <c r="H3" s="1281"/>
      <c r="I3" s="1281"/>
      <c r="J3" s="1281"/>
      <c r="K3" s="1281"/>
      <c r="L3" s="1281"/>
      <c r="M3" s="1281"/>
      <c r="N3" s="1281"/>
      <c r="O3" s="1281"/>
      <c r="P3" s="1281"/>
      <c r="Q3" s="1281"/>
    </row>
    <row r="4" spans="1:17" s="21" customFormat="1" ht="25.5" customHeight="1" thickTop="1">
      <c r="A4" s="1310" t="s">
        <v>20</v>
      </c>
      <c r="B4" s="1310"/>
      <c r="C4" s="1310"/>
      <c r="D4" s="1310"/>
      <c r="E4" s="1310"/>
      <c r="F4" s="1310"/>
      <c r="G4" s="1310"/>
      <c r="H4" s="1310"/>
      <c r="I4" s="1310"/>
      <c r="J4" s="1310"/>
      <c r="K4" s="1310"/>
      <c r="L4" s="1310"/>
      <c r="M4" s="1310"/>
      <c r="N4" s="1310"/>
      <c r="O4" s="1310"/>
      <c r="P4" s="1310"/>
      <c r="Q4" s="1310"/>
    </row>
    <row r="5" spans="1:17" s="21" customFormat="1" ht="17.25" customHeight="1">
      <c r="A5" s="795" t="s">
        <v>91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7" s="2" customFormat="1" ht="15" customHeight="1" thickBot="1">
      <c r="B6" s="148"/>
      <c r="M6" s="25"/>
      <c r="N6" s="19"/>
      <c r="O6" s="242" t="s">
        <v>47</v>
      </c>
      <c r="P6" s="1311">
        <f ca="1">TODAY()</f>
        <v>45163</v>
      </c>
      <c r="Q6" s="1311"/>
    </row>
    <row r="7" spans="1:17" s="123" customFormat="1" ht="15.75" customHeight="1" thickBot="1">
      <c r="A7" s="1304" t="s">
        <v>274</v>
      </c>
      <c r="B7" s="1304" t="s">
        <v>1</v>
      </c>
      <c r="C7" s="1298" t="s">
        <v>176</v>
      </c>
      <c r="D7" s="1298" t="s">
        <v>177</v>
      </c>
      <c r="E7" s="1298" t="s">
        <v>298</v>
      </c>
      <c r="F7" s="1295" t="s">
        <v>178</v>
      </c>
      <c r="G7" s="1296"/>
      <c r="H7" s="1296"/>
      <c r="I7" s="1296"/>
      <c r="J7" s="1296"/>
      <c r="K7" s="1296"/>
      <c r="L7" s="1296"/>
      <c r="M7" s="1296"/>
      <c r="N7" s="1296"/>
      <c r="O7" s="1296"/>
      <c r="P7" s="1296"/>
      <c r="Q7" s="1297"/>
    </row>
    <row r="8" spans="1:17" s="123" customFormat="1" ht="16.5" customHeight="1">
      <c r="A8" s="1305"/>
      <c r="B8" s="1305"/>
      <c r="C8" s="1299"/>
      <c r="D8" s="1299"/>
      <c r="E8" s="1299"/>
      <c r="F8" s="837" t="s">
        <v>111</v>
      </c>
      <c r="G8" s="838" t="s">
        <v>36</v>
      </c>
      <c r="H8" s="839" t="s">
        <v>37</v>
      </c>
      <c r="I8" s="840" t="s">
        <v>38</v>
      </c>
      <c r="J8" s="838" t="s">
        <v>39</v>
      </c>
      <c r="K8" s="838" t="s">
        <v>48</v>
      </c>
      <c r="L8" s="841" t="s">
        <v>40</v>
      </c>
      <c r="M8" s="841" t="s">
        <v>41</v>
      </c>
      <c r="N8" s="841" t="s">
        <v>179</v>
      </c>
      <c r="O8" s="841" t="s">
        <v>42</v>
      </c>
      <c r="P8" s="838" t="s">
        <v>89</v>
      </c>
      <c r="Q8" s="842" t="s">
        <v>76</v>
      </c>
    </row>
    <row r="9" spans="1:17" s="123" customFormat="1" ht="16.5" customHeight="1" thickBot="1">
      <c r="A9" s="1306"/>
      <c r="B9" s="1306"/>
      <c r="C9" s="1300"/>
      <c r="D9" s="1300"/>
      <c r="E9" s="1300"/>
      <c r="F9" s="843" t="s">
        <v>43</v>
      </c>
      <c r="G9" s="844"/>
      <c r="H9" s="845"/>
      <c r="I9" s="846" t="s">
        <v>112</v>
      </c>
      <c r="J9" s="847"/>
      <c r="K9" s="847"/>
      <c r="L9" s="848" t="s">
        <v>44</v>
      </c>
      <c r="M9" s="848" t="s">
        <v>45</v>
      </c>
      <c r="N9" s="848" t="s">
        <v>44</v>
      </c>
      <c r="O9" s="848" t="s">
        <v>46</v>
      </c>
      <c r="P9" s="847"/>
      <c r="Q9" s="849"/>
    </row>
    <row r="10" spans="1:17" s="122" customFormat="1" ht="18.75" customHeight="1">
      <c r="A10" s="1301" t="s">
        <v>460</v>
      </c>
      <c r="B10" s="998" t="s">
        <v>465</v>
      </c>
      <c r="C10" s="999" t="s">
        <v>505</v>
      </c>
      <c r="D10" s="1014">
        <v>45172</v>
      </c>
      <c r="E10" s="1015">
        <v>45175</v>
      </c>
      <c r="F10" s="850">
        <v>45182</v>
      </c>
      <c r="G10" s="851">
        <v>45184</v>
      </c>
      <c r="H10" s="851">
        <v>45182</v>
      </c>
      <c r="I10" s="851">
        <v>45182</v>
      </c>
      <c r="J10" s="851">
        <v>45180</v>
      </c>
      <c r="K10" s="851">
        <v>45182</v>
      </c>
      <c r="L10" s="851">
        <v>45182</v>
      </c>
      <c r="M10" s="850">
        <v>45183</v>
      </c>
      <c r="N10" s="851">
        <v>45183</v>
      </c>
      <c r="O10" s="851">
        <v>45182</v>
      </c>
      <c r="P10" s="851">
        <v>45183</v>
      </c>
      <c r="Q10" s="852">
        <v>45180</v>
      </c>
    </row>
    <row r="11" spans="1:17" s="122" customFormat="1" ht="18.75" customHeight="1">
      <c r="A11" s="1302"/>
      <c r="B11" s="1000" t="s">
        <v>464</v>
      </c>
      <c r="C11" s="1001" t="s">
        <v>812</v>
      </c>
      <c r="D11" s="1016">
        <v>45179</v>
      </c>
      <c r="E11" s="1017">
        <v>45182</v>
      </c>
      <c r="F11" s="853">
        <v>45189</v>
      </c>
      <c r="G11" s="854">
        <v>45191</v>
      </c>
      <c r="H11" s="854">
        <v>45189</v>
      </c>
      <c r="I11" s="854">
        <v>45189</v>
      </c>
      <c r="J11" s="854">
        <v>45187</v>
      </c>
      <c r="K11" s="854">
        <v>45189</v>
      </c>
      <c r="L11" s="854">
        <v>45189</v>
      </c>
      <c r="M11" s="853">
        <v>45190</v>
      </c>
      <c r="N11" s="854">
        <v>45190</v>
      </c>
      <c r="O11" s="854">
        <v>45189</v>
      </c>
      <c r="P11" s="854">
        <v>45190</v>
      </c>
      <c r="Q11" s="855">
        <v>45187</v>
      </c>
    </row>
    <row r="12" spans="1:17" s="122" customFormat="1" ht="15" customHeight="1">
      <c r="A12" s="1302"/>
      <c r="B12" s="1002" t="s">
        <v>503</v>
      </c>
      <c r="C12" s="1003" t="s">
        <v>496</v>
      </c>
      <c r="D12" s="1018">
        <v>45186</v>
      </c>
      <c r="E12" s="1017">
        <v>45189</v>
      </c>
      <c r="F12" s="856">
        <v>45196</v>
      </c>
      <c r="G12" s="857">
        <v>45198</v>
      </c>
      <c r="H12" s="857">
        <v>45196</v>
      </c>
      <c r="I12" s="857">
        <v>45196</v>
      </c>
      <c r="J12" s="857">
        <v>45194</v>
      </c>
      <c r="K12" s="857">
        <v>45196</v>
      </c>
      <c r="L12" s="857">
        <v>45196</v>
      </c>
      <c r="M12" s="856">
        <v>45197</v>
      </c>
      <c r="N12" s="857">
        <v>45197</v>
      </c>
      <c r="O12" s="857">
        <v>45196</v>
      </c>
      <c r="P12" s="857">
        <v>45197</v>
      </c>
      <c r="Q12" s="858">
        <v>45194</v>
      </c>
    </row>
    <row r="13" spans="1:17" s="122" customFormat="1" ht="18" customHeight="1" thickBot="1">
      <c r="A13" s="1303"/>
      <c r="B13" s="1004" t="s">
        <v>465</v>
      </c>
      <c r="C13" s="1005" t="s">
        <v>812</v>
      </c>
      <c r="D13" s="1019">
        <v>45193</v>
      </c>
      <c r="E13" s="1020">
        <v>45196</v>
      </c>
      <c r="F13" s="859">
        <v>45203</v>
      </c>
      <c r="G13" s="860">
        <v>45205</v>
      </c>
      <c r="H13" s="860">
        <v>45203</v>
      </c>
      <c r="I13" s="860">
        <v>45203</v>
      </c>
      <c r="J13" s="860">
        <v>45201</v>
      </c>
      <c r="K13" s="860">
        <v>45203</v>
      </c>
      <c r="L13" s="860">
        <v>45203</v>
      </c>
      <c r="M13" s="859">
        <v>45204</v>
      </c>
      <c r="N13" s="860">
        <v>45204</v>
      </c>
      <c r="O13" s="860">
        <v>45203</v>
      </c>
      <c r="P13" s="860">
        <v>45204</v>
      </c>
      <c r="Q13" s="861">
        <v>45201</v>
      </c>
    </row>
    <row r="14" spans="1:17" s="122" customFormat="1" ht="18" customHeight="1">
      <c r="A14" s="1301" t="s">
        <v>461</v>
      </c>
      <c r="B14" s="998" t="s">
        <v>616</v>
      </c>
      <c r="C14" s="999" t="s">
        <v>672</v>
      </c>
      <c r="D14" s="1014">
        <v>45171</v>
      </c>
      <c r="E14" s="1015">
        <v>45176</v>
      </c>
      <c r="F14" s="850">
        <v>45181</v>
      </c>
      <c r="G14" s="851">
        <v>45183</v>
      </c>
      <c r="H14" s="851">
        <v>45181</v>
      </c>
      <c r="I14" s="851">
        <v>45181</v>
      </c>
      <c r="J14" s="851">
        <v>45179</v>
      </c>
      <c r="K14" s="851">
        <v>45181</v>
      </c>
      <c r="L14" s="851">
        <v>45181</v>
      </c>
      <c r="M14" s="850">
        <v>45182</v>
      </c>
      <c r="N14" s="851">
        <v>45182</v>
      </c>
      <c r="O14" s="851">
        <v>45181</v>
      </c>
      <c r="P14" s="851">
        <v>45182</v>
      </c>
      <c r="Q14" s="852">
        <v>45179</v>
      </c>
    </row>
    <row r="15" spans="1:17" s="122" customFormat="1" ht="16.5" customHeight="1">
      <c r="A15" s="1302"/>
      <c r="B15" s="1000" t="s">
        <v>688</v>
      </c>
      <c r="C15" s="1001" t="s">
        <v>494</v>
      </c>
      <c r="D15" s="1016">
        <v>45178</v>
      </c>
      <c r="E15" s="1017">
        <v>45183</v>
      </c>
      <c r="F15" s="853">
        <v>45188</v>
      </c>
      <c r="G15" s="854">
        <v>45190</v>
      </c>
      <c r="H15" s="854">
        <v>45188</v>
      </c>
      <c r="I15" s="854">
        <v>45188</v>
      </c>
      <c r="J15" s="854">
        <v>45186</v>
      </c>
      <c r="K15" s="854">
        <v>45188</v>
      </c>
      <c r="L15" s="854">
        <v>45188</v>
      </c>
      <c r="M15" s="853">
        <v>45189</v>
      </c>
      <c r="N15" s="854">
        <v>45189</v>
      </c>
      <c r="O15" s="854">
        <v>45188</v>
      </c>
      <c r="P15" s="854">
        <v>45189</v>
      </c>
      <c r="Q15" s="855">
        <v>45186</v>
      </c>
    </row>
    <row r="16" spans="1:17" s="122" customFormat="1" ht="20.25" customHeight="1">
      <c r="A16" s="1302"/>
      <c r="B16" s="1002" t="s">
        <v>687</v>
      </c>
      <c r="C16" s="1003" t="s">
        <v>505</v>
      </c>
      <c r="D16" s="1018">
        <v>45185</v>
      </c>
      <c r="E16" s="1017">
        <v>45190</v>
      </c>
      <c r="F16" s="856">
        <v>45195</v>
      </c>
      <c r="G16" s="857">
        <v>45197</v>
      </c>
      <c r="H16" s="857">
        <v>45195</v>
      </c>
      <c r="I16" s="857">
        <v>45195</v>
      </c>
      <c r="J16" s="857">
        <v>45193</v>
      </c>
      <c r="K16" s="857">
        <v>45195</v>
      </c>
      <c r="L16" s="857">
        <v>45195</v>
      </c>
      <c r="M16" s="856">
        <v>45196</v>
      </c>
      <c r="N16" s="857">
        <v>45196</v>
      </c>
      <c r="O16" s="857">
        <v>45195</v>
      </c>
      <c r="P16" s="857">
        <v>45196</v>
      </c>
      <c r="Q16" s="858">
        <v>45193</v>
      </c>
    </row>
    <row r="17" spans="1:17" s="122" customFormat="1" ht="17.25" customHeight="1" thickBot="1">
      <c r="A17" s="1303"/>
      <c r="B17" s="1004" t="s">
        <v>616</v>
      </c>
      <c r="C17" s="1005" t="s">
        <v>817</v>
      </c>
      <c r="D17" s="1019">
        <v>45192</v>
      </c>
      <c r="E17" s="1020">
        <v>45197</v>
      </c>
      <c r="F17" s="859">
        <v>45202</v>
      </c>
      <c r="G17" s="860">
        <v>45204</v>
      </c>
      <c r="H17" s="860">
        <v>45202</v>
      </c>
      <c r="I17" s="860">
        <v>45202</v>
      </c>
      <c r="J17" s="860">
        <v>45200</v>
      </c>
      <c r="K17" s="860">
        <v>45202</v>
      </c>
      <c r="L17" s="860">
        <v>45202</v>
      </c>
      <c r="M17" s="859">
        <v>45203</v>
      </c>
      <c r="N17" s="860">
        <v>45203</v>
      </c>
      <c r="O17" s="860">
        <v>45202</v>
      </c>
      <c r="P17" s="860">
        <v>45203</v>
      </c>
      <c r="Q17" s="861">
        <v>45200</v>
      </c>
    </row>
    <row r="18" spans="1:17" s="122" customFormat="1" ht="18.75" customHeight="1">
      <c r="A18" s="1301" t="s">
        <v>462</v>
      </c>
      <c r="B18" s="1006" t="s">
        <v>519</v>
      </c>
      <c r="C18" s="999" t="s">
        <v>553</v>
      </c>
      <c r="D18" s="1021">
        <v>45168</v>
      </c>
      <c r="E18" s="1022">
        <v>45176</v>
      </c>
      <c r="F18" s="850">
        <v>45178</v>
      </c>
      <c r="G18" s="851">
        <v>45180</v>
      </c>
      <c r="H18" s="851">
        <v>45178</v>
      </c>
      <c r="I18" s="851">
        <v>45178</v>
      </c>
      <c r="J18" s="851">
        <v>45176</v>
      </c>
      <c r="K18" s="851">
        <v>45178</v>
      </c>
      <c r="L18" s="851">
        <v>45178</v>
      </c>
      <c r="M18" s="850">
        <v>45179</v>
      </c>
      <c r="N18" s="851">
        <v>45179</v>
      </c>
      <c r="O18" s="851">
        <v>45178</v>
      </c>
      <c r="P18" s="851">
        <v>45179</v>
      </c>
      <c r="Q18" s="852">
        <v>45176</v>
      </c>
    </row>
    <row r="19" spans="1:17" s="122" customFormat="1" ht="17.25" customHeight="1">
      <c r="A19" s="1302"/>
      <c r="B19" s="1000" t="s">
        <v>617</v>
      </c>
      <c r="C19" s="1001" t="s">
        <v>496</v>
      </c>
      <c r="D19" s="1023">
        <v>45182</v>
      </c>
      <c r="E19" s="1024">
        <v>45190</v>
      </c>
      <c r="F19" s="853">
        <v>45192</v>
      </c>
      <c r="G19" s="854">
        <v>45194</v>
      </c>
      <c r="H19" s="854">
        <v>45192</v>
      </c>
      <c r="I19" s="854">
        <v>45192</v>
      </c>
      <c r="J19" s="854">
        <v>45190</v>
      </c>
      <c r="K19" s="854">
        <v>45192</v>
      </c>
      <c r="L19" s="854">
        <v>45192</v>
      </c>
      <c r="M19" s="853">
        <v>45193</v>
      </c>
      <c r="N19" s="854">
        <v>45193</v>
      </c>
      <c r="O19" s="854">
        <v>45192</v>
      </c>
      <c r="P19" s="854">
        <v>45193</v>
      </c>
      <c r="Q19" s="855">
        <v>45190</v>
      </c>
    </row>
    <row r="20" spans="1:17" s="122" customFormat="1" ht="20.25" customHeight="1">
      <c r="A20" s="1302"/>
      <c r="B20" s="1002" t="s">
        <v>578</v>
      </c>
      <c r="C20" s="1003" t="s">
        <v>553</v>
      </c>
      <c r="D20" s="1025">
        <v>45189</v>
      </c>
      <c r="E20" s="1024">
        <v>45197</v>
      </c>
      <c r="F20" s="856">
        <v>45199</v>
      </c>
      <c r="G20" s="857">
        <v>45201</v>
      </c>
      <c r="H20" s="857">
        <v>45199</v>
      </c>
      <c r="I20" s="857">
        <v>45199</v>
      </c>
      <c r="J20" s="857">
        <v>45197</v>
      </c>
      <c r="K20" s="857">
        <v>45199</v>
      </c>
      <c r="L20" s="857">
        <v>45199</v>
      </c>
      <c r="M20" s="856">
        <v>45200</v>
      </c>
      <c r="N20" s="857">
        <v>45200</v>
      </c>
      <c r="O20" s="857">
        <v>45199</v>
      </c>
      <c r="P20" s="857">
        <v>45200</v>
      </c>
      <c r="Q20" s="858">
        <v>45197</v>
      </c>
    </row>
    <row r="21" spans="1:17" s="122" customFormat="1" ht="16.5" customHeight="1" thickBot="1">
      <c r="A21" s="1303"/>
      <c r="B21" s="1004" t="s">
        <v>519</v>
      </c>
      <c r="C21" s="1005" t="s">
        <v>496</v>
      </c>
      <c r="D21" s="1026">
        <v>45196</v>
      </c>
      <c r="E21" s="1027">
        <v>45204</v>
      </c>
      <c r="F21" s="859">
        <v>45206</v>
      </c>
      <c r="G21" s="860">
        <v>45208</v>
      </c>
      <c r="H21" s="860">
        <v>45206</v>
      </c>
      <c r="I21" s="860">
        <v>45206</v>
      </c>
      <c r="J21" s="860">
        <v>45204</v>
      </c>
      <c r="K21" s="860">
        <v>45206</v>
      </c>
      <c r="L21" s="860">
        <v>45206</v>
      </c>
      <c r="M21" s="859">
        <v>45207</v>
      </c>
      <c r="N21" s="860">
        <v>45207</v>
      </c>
      <c r="O21" s="860">
        <v>45206</v>
      </c>
      <c r="P21" s="860">
        <v>45207</v>
      </c>
      <c r="Q21" s="861">
        <v>45204</v>
      </c>
    </row>
    <row r="22" spans="1:17" s="122" customFormat="1" ht="18.75" customHeight="1">
      <c r="A22" s="1301" t="s">
        <v>463</v>
      </c>
      <c r="B22" s="998" t="s">
        <v>459</v>
      </c>
      <c r="C22" s="1007" t="s">
        <v>553</v>
      </c>
      <c r="D22" s="1021">
        <v>45170</v>
      </c>
      <c r="E22" s="1022">
        <v>45173</v>
      </c>
      <c r="F22" s="850">
        <v>45180</v>
      </c>
      <c r="G22" s="851">
        <v>45182</v>
      </c>
      <c r="H22" s="851">
        <v>45180</v>
      </c>
      <c r="I22" s="851">
        <v>45180</v>
      </c>
      <c r="J22" s="851">
        <v>45178</v>
      </c>
      <c r="K22" s="851">
        <v>45180</v>
      </c>
      <c r="L22" s="851">
        <v>45180</v>
      </c>
      <c r="M22" s="850">
        <v>45181</v>
      </c>
      <c r="N22" s="851">
        <v>45181</v>
      </c>
      <c r="O22" s="851">
        <v>45180</v>
      </c>
      <c r="P22" s="851">
        <v>45181</v>
      </c>
      <c r="Q22" s="852">
        <v>45178</v>
      </c>
    </row>
    <row r="23" spans="1:17" s="122" customFormat="1" ht="16.5" customHeight="1">
      <c r="A23" s="1302"/>
      <c r="B23" s="1000" t="s">
        <v>502</v>
      </c>
      <c r="C23" s="1008" t="s">
        <v>553</v>
      </c>
      <c r="D23" s="1023">
        <v>45177</v>
      </c>
      <c r="E23" s="1024">
        <v>45180</v>
      </c>
      <c r="F23" s="853">
        <v>45187</v>
      </c>
      <c r="G23" s="854">
        <v>45189</v>
      </c>
      <c r="H23" s="854">
        <v>45187</v>
      </c>
      <c r="I23" s="854">
        <v>45187</v>
      </c>
      <c r="J23" s="854">
        <v>45185</v>
      </c>
      <c r="K23" s="854">
        <v>45187</v>
      </c>
      <c r="L23" s="854">
        <v>45187</v>
      </c>
      <c r="M23" s="853">
        <v>45188</v>
      </c>
      <c r="N23" s="854">
        <v>45188</v>
      </c>
      <c r="O23" s="854">
        <v>45187</v>
      </c>
      <c r="P23" s="854">
        <v>45188</v>
      </c>
      <c r="Q23" s="855">
        <v>45185</v>
      </c>
    </row>
    <row r="24" spans="1:17" s="122" customFormat="1" ht="16.5" customHeight="1">
      <c r="A24" s="1302"/>
      <c r="B24" s="1002" t="s">
        <v>579</v>
      </c>
      <c r="C24" s="1009" t="s">
        <v>496</v>
      </c>
      <c r="D24" s="1025">
        <v>45184</v>
      </c>
      <c r="E24" s="1024">
        <v>45187</v>
      </c>
      <c r="F24" s="856">
        <v>45194</v>
      </c>
      <c r="G24" s="857">
        <v>45196</v>
      </c>
      <c r="H24" s="857">
        <v>45194</v>
      </c>
      <c r="I24" s="857">
        <v>45194</v>
      </c>
      <c r="J24" s="857">
        <v>45192</v>
      </c>
      <c r="K24" s="857">
        <v>45194</v>
      </c>
      <c r="L24" s="857">
        <v>45194</v>
      </c>
      <c r="M24" s="856">
        <v>45195</v>
      </c>
      <c r="N24" s="857">
        <v>45195</v>
      </c>
      <c r="O24" s="857">
        <v>45194</v>
      </c>
      <c r="P24" s="857">
        <v>45195</v>
      </c>
      <c r="Q24" s="858">
        <v>45192</v>
      </c>
    </row>
    <row r="25" spans="1:17" s="122" customFormat="1" ht="18.75" customHeight="1" thickBot="1">
      <c r="A25" s="1303"/>
      <c r="B25" s="1004" t="s">
        <v>618</v>
      </c>
      <c r="C25" s="1010" t="s">
        <v>689</v>
      </c>
      <c r="D25" s="1026">
        <v>45191</v>
      </c>
      <c r="E25" s="1027">
        <v>45194</v>
      </c>
      <c r="F25" s="859">
        <v>45201</v>
      </c>
      <c r="G25" s="860">
        <v>45203</v>
      </c>
      <c r="H25" s="860">
        <v>45201</v>
      </c>
      <c r="I25" s="860">
        <v>45201</v>
      </c>
      <c r="J25" s="860">
        <v>45199</v>
      </c>
      <c r="K25" s="860">
        <v>45201</v>
      </c>
      <c r="L25" s="860">
        <v>45201</v>
      </c>
      <c r="M25" s="859">
        <v>45202</v>
      </c>
      <c r="N25" s="860">
        <v>45202</v>
      </c>
      <c r="O25" s="860">
        <v>45201</v>
      </c>
      <c r="P25" s="860">
        <v>45202</v>
      </c>
      <c r="Q25" s="861">
        <v>45199</v>
      </c>
    </row>
    <row r="26" spans="1:17" s="122" customFormat="1" ht="17.25" customHeight="1">
      <c r="A26" s="1301" t="s">
        <v>295</v>
      </c>
      <c r="B26" s="998" t="s">
        <v>265</v>
      </c>
      <c r="C26" s="1007" t="s">
        <v>571</v>
      </c>
      <c r="D26" s="1021">
        <v>45175</v>
      </c>
      <c r="E26" s="1022">
        <v>45182</v>
      </c>
      <c r="F26" s="850">
        <v>45185</v>
      </c>
      <c r="G26" s="851">
        <v>45187</v>
      </c>
      <c r="H26" s="851">
        <v>45185</v>
      </c>
      <c r="I26" s="851">
        <v>45185</v>
      </c>
      <c r="J26" s="851">
        <v>45183</v>
      </c>
      <c r="K26" s="851">
        <v>45185</v>
      </c>
      <c r="L26" s="851">
        <v>45185</v>
      </c>
      <c r="M26" s="850">
        <v>45186</v>
      </c>
      <c r="N26" s="851">
        <v>45186</v>
      </c>
      <c r="O26" s="851">
        <v>45185</v>
      </c>
      <c r="P26" s="851">
        <v>45186</v>
      </c>
      <c r="Q26" s="852">
        <v>45183</v>
      </c>
    </row>
    <row r="27" spans="1:17" s="122" customFormat="1" ht="18.75" customHeight="1">
      <c r="A27" s="1302"/>
      <c r="B27" s="1000" t="s">
        <v>445</v>
      </c>
      <c r="C27" s="1001" t="s">
        <v>813</v>
      </c>
      <c r="D27" s="1016">
        <v>45182</v>
      </c>
      <c r="E27" s="1017">
        <v>45189</v>
      </c>
      <c r="F27" s="853">
        <v>45192</v>
      </c>
      <c r="G27" s="854">
        <v>45194</v>
      </c>
      <c r="H27" s="854">
        <v>45192</v>
      </c>
      <c r="I27" s="854">
        <v>45192</v>
      </c>
      <c r="J27" s="854">
        <v>45190</v>
      </c>
      <c r="K27" s="854">
        <v>45192</v>
      </c>
      <c r="L27" s="854">
        <v>45192</v>
      </c>
      <c r="M27" s="853">
        <v>45193</v>
      </c>
      <c r="N27" s="854">
        <v>45193</v>
      </c>
      <c r="O27" s="854">
        <v>45192</v>
      </c>
      <c r="P27" s="854">
        <v>45193</v>
      </c>
      <c r="Q27" s="855">
        <v>45190</v>
      </c>
    </row>
    <row r="28" spans="1:17" s="122" customFormat="1" ht="18.75" customHeight="1">
      <c r="A28" s="1302"/>
      <c r="B28" s="1002" t="s">
        <v>458</v>
      </c>
      <c r="C28" s="1003" t="s">
        <v>571</v>
      </c>
      <c r="D28" s="1018">
        <v>45189</v>
      </c>
      <c r="E28" s="1017">
        <v>45196</v>
      </c>
      <c r="F28" s="856">
        <v>45199</v>
      </c>
      <c r="G28" s="857">
        <v>45201</v>
      </c>
      <c r="H28" s="857">
        <v>45199</v>
      </c>
      <c r="I28" s="857">
        <v>45199</v>
      </c>
      <c r="J28" s="857">
        <v>45197</v>
      </c>
      <c r="K28" s="857">
        <v>45199</v>
      </c>
      <c r="L28" s="857">
        <v>45199</v>
      </c>
      <c r="M28" s="856">
        <v>45200</v>
      </c>
      <c r="N28" s="857">
        <v>45200</v>
      </c>
      <c r="O28" s="857">
        <v>45199</v>
      </c>
      <c r="P28" s="857">
        <v>45200</v>
      </c>
      <c r="Q28" s="858">
        <v>45197</v>
      </c>
    </row>
    <row r="29" spans="1:17" s="122" customFormat="1" ht="18.75" customHeight="1" thickBot="1">
      <c r="A29" s="1303"/>
      <c r="B29" s="1004" t="s">
        <v>265</v>
      </c>
      <c r="C29" s="1005" t="s">
        <v>572</v>
      </c>
      <c r="D29" s="1019">
        <v>45196</v>
      </c>
      <c r="E29" s="1020">
        <v>45203</v>
      </c>
      <c r="F29" s="859">
        <v>45206</v>
      </c>
      <c r="G29" s="860">
        <v>45208</v>
      </c>
      <c r="H29" s="860">
        <v>45206</v>
      </c>
      <c r="I29" s="860">
        <v>45206</v>
      </c>
      <c r="J29" s="860">
        <v>45204</v>
      </c>
      <c r="K29" s="860">
        <v>45206</v>
      </c>
      <c r="L29" s="860">
        <v>45206</v>
      </c>
      <c r="M29" s="859">
        <v>45207</v>
      </c>
      <c r="N29" s="860">
        <v>45207</v>
      </c>
      <c r="O29" s="860">
        <v>45206</v>
      </c>
      <c r="P29" s="860">
        <v>45207</v>
      </c>
      <c r="Q29" s="861">
        <v>45204</v>
      </c>
    </row>
    <row r="30" spans="1:17" s="122" customFormat="1" ht="17.25" customHeight="1">
      <c r="A30" s="1301" t="s">
        <v>280</v>
      </c>
      <c r="B30" s="998" t="s">
        <v>448</v>
      </c>
      <c r="C30" s="999" t="s">
        <v>505</v>
      </c>
      <c r="D30" s="1014">
        <v>45172</v>
      </c>
      <c r="E30" s="1015">
        <v>45177</v>
      </c>
      <c r="F30" s="850">
        <v>45182</v>
      </c>
      <c r="G30" s="851">
        <v>45184</v>
      </c>
      <c r="H30" s="851">
        <v>45182</v>
      </c>
      <c r="I30" s="851">
        <v>45182</v>
      </c>
      <c r="J30" s="851">
        <v>45180</v>
      </c>
      <c r="K30" s="851">
        <v>45182</v>
      </c>
      <c r="L30" s="851">
        <v>45182</v>
      </c>
      <c r="M30" s="850">
        <v>45183</v>
      </c>
      <c r="N30" s="851">
        <v>45183</v>
      </c>
      <c r="O30" s="851">
        <v>45182</v>
      </c>
      <c r="P30" s="851">
        <v>45183</v>
      </c>
      <c r="Q30" s="852">
        <v>45180</v>
      </c>
    </row>
    <row r="31" spans="1:17" s="122" customFormat="1" ht="18" customHeight="1">
      <c r="A31" s="1302"/>
      <c r="B31" s="1000" t="s">
        <v>434</v>
      </c>
      <c r="C31" s="1001" t="s">
        <v>812</v>
      </c>
      <c r="D31" s="1016">
        <v>45179</v>
      </c>
      <c r="E31" s="1017">
        <v>45184</v>
      </c>
      <c r="F31" s="853">
        <v>45189</v>
      </c>
      <c r="G31" s="854">
        <v>45191</v>
      </c>
      <c r="H31" s="854">
        <v>45189</v>
      </c>
      <c r="I31" s="854">
        <v>45189</v>
      </c>
      <c r="J31" s="854">
        <v>45187</v>
      </c>
      <c r="K31" s="854">
        <v>45189</v>
      </c>
      <c r="L31" s="854">
        <v>45189</v>
      </c>
      <c r="M31" s="853">
        <v>45190</v>
      </c>
      <c r="N31" s="854">
        <v>45190</v>
      </c>
      <c r="O31" s="854">
        <v>45189</v>
      </c>
      <c r="P31" s="854">
        <v>45190</v>
      </c>
      <c r="Q31" s="855">
        <v>45187</v>
      </c>
    </row>
    <row r="32" spans="1:17" s="122" customFormat="1" ht="18.75" customHeight="1">
      <c r="A32" s="1302"/>
      <c r="B32" s="1002" t="s">
        <v>447</v>
      </c>
      <c r="C32" s="1003" t="s">
        <v>812</v>
      </c>
      <c r="D32" s="1018">
        <v>45186</v>
      </c>
      <c r="E32" s="1017">
        <v>45191</v>
      </c>
      <c r="F32" s="856">
        <v>45196</v>
      </c>
      <c r="G32" s="857">
        <v>45198</v>
      </c>
      <c r="H32" s="857">
        <v>45196</v>
      </c>
      <c r="I32" s="857">
        <v>45196</v>
      </c>
      <c r="J32" s="857">
        <v>45194</v>
      </c>
      <c r="K32" s="857">
        <v>45196</v>
      </c>
      <c r="L32" s="857">
        <v>45196</v>
      </c>
      <c r="M32" s="856">
        <v>45197</v>
      </c>
      <c r="N32" s="857">
        <v>45197</v>
      </c>
      <c r="O32" s="857">
        <v>45196</v>
      </c>
      <c r="P32" s="857">
        <v>45197</v>
      </c>
      <c r="Q32" s="858">
        <v>45194</v>
      </c>
    </row>
    <row r="33" spans="1:17" s="122" customFormat="1" ht="17.25" customHeight="1" thickBot="1">
      <c r="A33" s="1303"/>
      <c r="B33" s="1004" t="s">
        <v>448</v>
      </c>
      <c r="C33" s="1005" t="s">
        <v>812</v>
      </c>
      <c r="D33" s="1019">
        <v>45193</v>
      </c>
      <c r="E33" s="1020">
        <v>45198</v>
      </c>
      <c r="F33" s="859">
        <v>45203</v>
      </c>
      <c r="G33" s="860">
        <v>45205</v>
      </c>
      <c r="H33" s="860">
        <v>45203</v>
      </c>
      <c r="I33" s="860">
        <v>45203</v>
      </c>
      <c r="J33" s="860">
        <v>45201</v>
      </c>
      <c r="K33" s="860">
        <v>45203</v>
      </c>
      <c r="L33" s="860">
        <v>45203</v>
      </c>
      <c r="M33" s="859">
        <v>45204</v>
      </c>
      <c r="N33" s="860">
        <v>45204</v>
      </c>
      <c r="O33" s="860">
        <v>45203</v>
      </c>
      <c r="P33" s="860">
        <v>45204</v>
      </c>
      <c r="Q33" s="861">
        <v>45201</v>
      </c>
    </row>
    <row r="34" spans="1:17" s="122" customFormat="1" ht="18.75" customHeight="1">
      <c r="A34" s="1301" t="s">
        <v>296</v>
      </c>
      <c r="B34" s="998" t="s">
        <v>581</v>
      </c>
      <c r="C34" s="999" t="s">
        <v>857</v>
      </c>
      <c r="D34" s="1014">
        <v>45170</v>
      </c>
      <c r="E34" s="1015">
        <v>45177</v>
      </c>
      <c r="F34" s="850">
        <v>45180</v>
      </c>
      <c r="G34" s="851">
        <v>45182</v>
      </c>
      <c r="H34" s="851">
        <v>45180</v>
      </c>
      <c r="I34" s="851">
        <v>45180</v>
      </c>
      <c r="J34" s="851">
        <v>45178</v>
      </c>
      <c r="K34" s="851">
        <v>45180</v>
      </c>
      <c r="L34" s="851">
        <v>45180</v>
      </c>
      <c r="M34" s="850">
        <v>45181</v>
      </c>
      <c r="N34" s="851">
        <v>45181</v>
      </c>
      <c r="O34" s="851">
        <v>45180</v>
      </c>
      <c r="P34" s="851">
        <v>45181</v>
      </c>
      <c r="Q34" s="852">
        <v>45178</v>
      </c>
    </row>
    <row r="35" spans="1:17" s="122" customFormat="1" ht="18.75" customHeight="1">
      <c r="A35" s="1302"/>
      <c r="B35" s="1000" t="s">
        <v>449</v>
      </c>
      <c r="C35" s="1001" t="s">
        <v>812</v>
      </c>
      <c r="D35" s="1016">
        <v>45177</v>
      </c>
      <c r="E35" s="1017">
        <v>45184</v>
      </c>
      <c r="F35" s="853">
        <v>45187</v>
      </c>
      <c r="G35" s="854">
        <v>45189</v>
      </c>
      <c r="H35" s="854">
        <v>45187</v>
      </c>
      <c r="I35" s="854">
        <v>45187</v>
      </c>
      <c r="J35" s="854">
        <v>45185</v>
      </c>
      <c r="K35" s="854">
        <v>45187</v>
      </c>
      <c r="L35" s="854">
        <v>45187</v>
      </c>
      <c r="M35" s="853">
        <v>45188</v>
      </c>
      <c r="N35" s="854">
        <v>45188</v>
      </c>
      <c r="O35" s="854">
        <v>45187</v>
      </c>
      <c r="P35" s="854">
        <v>45188</v>
      </c>
      <c r="Q35" s="855">
        <v>45185</v>
      </c>
    </row>
    <row r="36" spans="1:17" s="122" customFormat="1" ht="17.25" customHeight="1">
      <c r="A36" s="1302"/>
      <c r="B36" s="1002" t="s">
        <v>580</v>
      </c>
      <c r="C36" s="1003" t="s">
        <v>495</v>
      </c>
      <c r="D36" s="1018">
        <v>45184</v>
      </c>
      <c r="E36" s="1017">
        <v>45191</v>
      </c>
      <c r="F36" s="856">
        <v>45194</v>
      </c>
      <c r="G36" s="857">
        <v>45196</v>
      </c>
      <c r="H36" s="857">
        <v>45194</v>
      </c>
      <c r="I36" s="857">
        <v>45194</v>
      </c>
      <c r="J36" s="857">
        <v>45192</v>
      </c>
      <c r="K36" s="857">
        <v>45194</v>
      </c>
      <c r="L36" s="857">
        <v>45194</v>
      </c>
      <c r="M36" s="856">
        <v>45195</v>
      </c>
      <c r="N36" s="857">
        <v>45195</v>
      </c>
      <c r="O36" s="857">
        <v>45194</v>
      </c>
      <c r="P36" s="857">
        <v>45195</v>
      </c>
      <c r="Q36" s="858">
        <v>45192</v>
      </c>
    </row>
    <row r="37" spans="1:17" s="122" customFormat="1" ht="15" customHeight="1" thickBot="1">
      <c r="A37" s="1303"/>
      <c r="B37" s="1004" t="s">
        <v>581</v>
      </c>
      <c r="C37" s="1005" t="s">
        <v>858</v>
      </c>
      <c r="D37" s="1019">
        <v>45191</v>
      </c>
      <c r="E37" s="1020">
        <v>45198</v>
      </c>
      <c r="F37" s="859">
        <v>45201</v>
      </c>
      <c r="G37" s="860">
        <v>45203</v>
      </c>
      <c r="H37" s="860">
        <v>45201</v>
      </c>
      <c r="I37" s="860">
        <v>45201</v>
      </c>
      <c r="J37" s="860">
        <v>45199</v>
      </c>
      <c r="K37" s="860">
        <v>45201</v>
      </c>
      <c r="L37" s="860">
        <v>45201</v>
      </c>
      <c r="M37" s="859">
        <v>45202</v>
      </c>
      <c r="N37" s="860">
        <v>45202</v>
      </c>
      <c r="O37" s="860">
        <v>45201</v>
      </c>
      <c r="P37" s="860">
        <v>45202</v>
      </c>
      <c r="Q37" s="861">
        <v>45199</v>
      </c>
    </row>
    <row r="38" spans="1:17" s="122" customFormat="1" ht="18.75" customHeight="1">
      <c r="A38" s="1301" t="s">
        <v>297</v>
      </c>
      <c r="B38" s="998" t="s">
        <v>518</v>
      </c>
      <c r="C38" s="999" t="s">
        <v>505</v>
      </c>
      <c r="D38" s="1014">
        <v>45176</v>
      </c>
      <c r="E38" s="1015">
        <v>45182</v>
      </c>
      <c r="F38" s="850">
        <v>45186</v>
      </c>
      <c r="G38" s="851">
        <v>45188</v>
      </c>
      <c r="H38" s="851">
        <v>45186</v>
      </c>
      <c r="I38" s="851">
        <v>45186</v>
      </c>
      <c r="J38" s="851">
        <v>45184</v>
      </c>
      <c r="K38" s="851">
        <v>45186</v>
      </c>
      <c r="L38" s="851">
        <v>45186</v>
      </c>
      <c r="M38" s="850">
        <v>45187</v>
      </c>
      <c r="N38" s="851">
        <v>45187</v>
      </c>
      <c r="O38" s="851">
        <v>45186</v>
      </c>
      <c r="P38" s="851">
        <v>45187</v>
      </c>
      <c r="Q38" s="852">
        <v>45184</v>
      </c>
    </row>
    <row r="39" spans="1:17" s="122" customFormat="1" ht="20.25" customHeight="1">
      <c r="A39" s="1302"/>
      <c r="B39" s="1000" t="s">
        <v>504</v>
      </c>
      <c r="C39" s="1001" t="s">
        <v>814</v>
      </c>
      <c r="D39" s="1016">
        <v>45183</v>
      </c>
      <c r="E39" s="1017">
        <v>45189</v>
      </c>
      <c r="F39" s="853">
        <v>45193</v>
      </c>
      <c r="G39" s="854">
        <v>45195</v>
      </c>
      <c r="H39" s="854">
        <v>45193</v>
      </c>
      <c r="I39" s="854">
        <v>45193</v>
      </c>
      <c r="J39" s="854">
        <v>45191</v>
      </c>
      <c r="K39" s="854">
        <v>45193</v>
      </c>
      <c r="L39" s="854">
        <v>45193</v>
      </c>
      <c r="M39" s="853">
        <v>45194</v>
      </c>
      <c r="N39" s="854">
        <v>45194</v>
      </c>
      <c r="O39" s="854">
        <v>45193</v>
      </c>
      <c r="P39" s="854">
        <v>45194</v>
      </c>
      <c r="Q39" s="855">
        <v>45191</v>
      </c>
    </row>
    <row r="40" spans="1:17" s="122" customFormat="1" ht="15" customHeight="1">
      <c r="A40" s="1302"/>
      <c r="B40" s="1002" t="s">
        <v>446</v>
      </c>
      <c r="C40" s="1003" t="s">
        <v>812</v>
      </c>
      <c r="D40" s="1018">
        <v>45190</v>
      </c>
      <c r="E40" s="1017">
        <v>45196</v>
      </c>
      <c r="F40" s="856">
        <v>45200</v>
      </c>
      <c r="G40" s="857">
        <v>45202</v>
      </c>
      <c r="H40" s="857">
        <v>45200</v>
      </c>
      <c r="I40" s="857">
        <v>45200</v>
      </c>
      <c r="J40" s="857">
        <v>45198</v>
      </c>
      <c r="K40" s="857">
        <v>45200</v>
      </c>
      <c r="L40" s="857">
        <v>45200</v>
      </c>
      <c r="M40" s="856">
        <v>45201</v>
      </c>
      <c r="N40" s="857">
        <v>45201</v>
      </c>
      <c r="O40" s="857">
        <v>45200</v>
      </c>
      <c r="P40" s="857">
        <v>45201</v>
      </c>
      <c r="Q40" s="858">
        <v>45198</v>
      </c>
    </row>
    <row r="41" spans="1:17" s="122" customFormat="1" ht="19.5" customHeight="1" thickBot="1">
      <c r="A41" s="1303"/>
      <c r="B41" s="1004" t="s">
        <v>518</v>
      </c>
      <c r="C41" s="1005" t="s">
        <v>812</v>
      </c>
      <c r="D41" s="1019">
        <v>45197</v>
      </c>
      <c r="E41" s="1020">
        <v>45203</v>
      </c>
      <c r="F41" s="859">
        <v>45207</v>
      </c>
      <c r="G41" s="860">
        <v>45209</v>
      </c>
      <c r="H41" s="860">
        <v>45207</v>
      </c>
      <c r="I41" s="860">
        <v>45207</v>
      </c>
      <c r="J41" s="860">
        <v>45205</v>
      </c>
      <c r="K41" s="860">
        <v>45207</v>
      </c>
      <c r="L41" s="860">
        <v>45207</v>
      </c>
      <c r="M41" s="859">
        <v>45208</v>
      </c>
      <c r="N41" s="860">
        <v>45208</v>
      </c>
      <c r="O41" s="860">
        <v>45207</v>
      </c>
      <c r="P41" s="860">
        <v>45208</v>
      </c>
      <c r="Q41" s="861">
        <v>45205</v>
      </c>
    </row>
    <row r="42" spans="1:17" s="122" customFormat="1" ht="15.75" customHeight="1">
      <c r="A42" s="1307" t="s">
        <v>453</v>
      </c>
      <c r="B42" s="998" t="s">
        <v>451</v>
      </c>
      <c r="C42" s="1011" t="s">
        <v>505</v>
      </c>
      <c r="D42" s="1015">
        <v>45176</v>
      </c>
      <c r="E42" s="1015">
        <v>45183</v>
      </c>
      <c r="F42" s="862">
        <v>45186</v>
      </c>
      <c r="G42" s="863">
        <v>45188</v>
      </c>
      <c r="H42" s="863">
        <v>45186</v>
      </c>
      <c r="I42" s="863">
        <v>45186</v>
      </c>
      <c r="J42" s="863">
        <v>45184</v>
      </c>
      <c r="K42" s="863">
        <v>45186</v>
      </c>
      <c r="L42" s="863">
        <v>45186</v>
      </c>
      <c r="M42" s="863">
        <v>45187</v>
      </c>
      <c r="N42" s="863">
        <v>45187</v>
      </c>
      <c r="O42" s="863">
        <v>45186</v>
      </c>
      <c r="P42" s="863">
        <v>45187</v>
      </c>
      <c r="Q42" s="864">
        <v>45184</v>
      </c>
    </row>
    <row r="43" spans="1:17" s="122" customFormat="1" ht="17.25" customHeight="1">
      <c r="A43" s="1308"/>
      <c r="B43" s="1000" t="s">
        <v>452</v>
      </c>
      <c r="C43" s="1012" t="s">
        <v>812</v>
      </c>
      <c r="D43" s="1017">
        <v>45183</v>
      </c>
      <c r="E43" s="1017">
        <v>45190</v>
      </c>
      <c r="F43" s="853">
        <v>45193</v>
      </c>
      <c r="G43" s="854">
        <v>45195</v>
      </c>
      <c r="H43" s="854">
        <v>45193</v>
      </c>
      <c r="I43" s="854">
        <v>45193</v>
      </c>
      <c r="J43" s="854">
        <v>45191</v>
      </c>
      <c r="K43" s="854">
        <v>45193</v>
      </c>
      <c r="L43" s="854">
        <v>45193</v>
      </c>
      <c r="M43" s="854">
        <v>45194</v>
      </c>
      <c r="N43" s="854">
        <v>45194</v>
      </c>
      <c r="O43" s="854">
        <v>45193</v>
      </c>
      <c r="P43" s="854">
        <v>45194</v>
      </c>
      <c r="Q43" s="865">
        <v>45191</v>
      </c>
    </row>
    <row r="44" spans="1:17" s="122" customFormat="1" ht="16.5" customHeight="1">
      <c r="A44" s="1308"/>
      <c r="B44" s="1000" t="s">
        <v>450</v>
      </c>
      <c r="C44" s="1012" t="s">
        <v>812</v>
      </c>
      <c r="D44" s="1017">
        <v>45190</v>
      </c>
      <c r="E44" s="1017">
        <v>45197</v>
      </c>
      <c r="F44" s="853">
        <v>45200</v>
      </c>
      <c r="G44" s="854">
        <v>45202</v>
      </c>
      <c r="H44" s="854">
        <v>45200</v>
      </c>
      <c r="I44" s="854">
        <v>45200</v>
      </c>
      <c r="J44" s="854">
        <v>45198</v>
      </c>
      <c r="K44" s="854">
        <v>45200</v>
      </c>
      <c r="L44" s="854">
        <v>45200</v>
      </c>
      <c r="M44" s="854">
        <v>45201</v>
      </c>
      <c r="N44" s="854">
        <v>45201</v>
      </c>
      <c r="O44" s="854">
        <v>45200</v>
      </c>
      <c r="P44" s="854">
        <v>45201</v>
      </c>
      <c r="Q44" s="865">
        <v>45198</v>
      </c>
    </row>
    <row r="45" spans="1:17" s="122" customFormat="1" ht="15.75" customHeight="1" thickBot="1">
      <c r="A45" s="1309"/>
      <c r="B45" s="1004" t="s">
        <v>451</v>
      </c>
      <c r="C45" s="1013" t="s">
        <v>812</v>
      </c>
      <c r="D45" s="1020">
        <v>45197</v>
      </c>
      <c r="E45" s="1020">
        <v>45204</v>
      </c>
      <c r="F45" s="859">
        <v>45207</v>
      </c>
      <c r="G45" s="860">
        <v>45209</v>
      </c>
      <c r="H45" s="860">
        <v>45207</v>
      </c>
      <c r="I45" s="860">
        <v>45207</v>
      </c>
      <c r="J45" s="860">
        <v>45205</v>
      </c>
      <c r="K45" s="860">
        <v>45207</v>
      </c>
      <c r="L45" s="860">
        <v>45207</v>
      </c>
      <c r="M45" s="860">
        <v>45208</v>
      </c>
      <c r="N45" s="860">
        <v>45208</v>
      </c>
      <c r="O45" s="860">
        <v>45207</v>
      </c>
      <c r="P45" s="860">
        <v>45208</v>
      </c>
      <c r="Q45" s="866">
        <v>45205</v>
      </c>
    </row>
    <row r="46" spans="1:17" s="122" customFormat="1" ht="16.5" hidden="1" customHeight="1">
      <c r="A46" s="1088" t="s">
        <v>440</v>
      </c>
      <c r="B46" s="637"/>
      <c r="C46" s="638"/>
      <c r="D46" s="639"/>
      <c r="E46" s="640"/>
      <c r="F46" s="641"/>
      <c r="G46" s="642"/>
      <c r="H46" s="642"/>
      <c r="I46" s="642"/>
      <c r="J46" s="642"/>
      <c r="K46" s="642"/>
      <c r="L46" s="642"/>
      <c r="M46" s="641"/>
      <c r="N46" s="642"/>
      <c r="O46" s="642"/>
      <c r="P46" s="642"/>
      <c r="Q46" s="643"/>
    </row>
    <row r="47" spans="1:17" s="122" customFormat="1" ht="18" hidden="1" customHeight="1">
      <c r="A47" s="1108"/>
      <c r="B47" s="191"/>
      <c r="C47" s="192"/>
      <c r="D47" s="359"/>
      <c r="E47" s="360"/>
      <c r="F47" s="361"/>
      <c r="G47" s="362"/>
      <c r="H47" s="362"/>
      <c r="I47" s="362"/>
      <c r="J47" s="362"/>
      <c r="K47" s="362"/>
      <c r="L47" s="362"/>
      <c r="M47" s="361"/>
      <c r="N47" s="362"/>
      <c r="O47" s="362"/>
      <c r="P47" s="362"/>
      <c r="Q47" s="363"/>
    </row>
    <row r="48" spans="1:17" s="122" customFormat="1" ht="18" hidden="1" customHeight="1">
      <c r="A48" s="1108"/>
      <c r="B48" s="240"/>
      <c r="C48" s="241"/>
      <c r="D48" s="364"/>
      <c r="E48" s="360"/>
      <c r="F48" s="365"/>
      <c r="G48" s="366"/>
      <c r="H48" s="366"/>
      <c r="I48" s="366"/>
      <c r="J48" s="366"/>
      <c r="K48" s="366"/>
      <c r="L48" s="366"/>
      <c r="M48" s="365"/>
      <c r="N48" s="366"/>
      <c r="O48" s="366"/>
      <c r="P48" s="366"/>
      <c r="Q48" s="367"/>
    </row>
    <row r="49" spans="1:17" s="122" customFormat="1" ht="18" hidden="1" customHeight="1" thickBot="1">
      <c r="A49" s="1109"/>
      <c r="B49" s="195"/>
      <c r="C49" s="215"/>
      <c r="D49" s="368"/>
      <c r="E49" s="369"/>
      <c r="F49" s="370"/>
      <c r="G49" s="371"/>
      <c r="H49" s="371"/>
      <c r="I49" s="371"/>
      <c r="J49" s="371"/>
      <c r="K49" s="371"/>
      <c r="L49" s="371"/>
      <c r="M49" s="370"/>
      <c r="N49" s="371"/>
      <c r="O49" s="371"/>
      <c r="P49" s="371"/>
      <c r="Q49" s="372"/>
    </row>
    <row r="51" spans="1:17">
      <c r="A51" s="143" t="s">
        <v>183</v>
      </c>
      <c r="B51" s="143"/>
    </row>
  </sheetData>
  <mergeCells count="20">
    <mergeCell ref="A1:Q1"/>
    <mergeCell ref="A2:Q2"/>
    <mergeCell ref="A3:Q3"/>
    <mergeCell ref="A4:Q4"/>
    <mergeCell ref="P6:Q6"/>
    <mergeCell ref="A18:A21"/>
    <mergeCell ref="A34:A37"/>
    <mergeCell ref="A30:A33"/>
    <mergeCell ref="A42:A45"/>
    <mergeCell ref="B7:B9"/>
    <mergeCell ref="A22:A25"/>
    <mergeCell ref="A38:A41"/>
    <mergeCell ref="A26:A29"/>
    <mergeCell ref="F7:Q7"/>
    <mergeCell ref="C7:C9"/>
    <mergeCell ref="D7:D9"/>
    <mergeCell ref="E7:E9"/>
    <mergeCell ref="A14:A17"/>
    <mergeCell ref="A7:A9"/>
    <mergeCell ref="A10:A13"/>
  </mergeCells>
  <phoneticPr fontId="21" type="noConversion"/>
  <hyperlinks>
    <hyperlink ref="A5" location="INDEX!A1" display="BACK TO INDEX"/>
  </hyperlinks>
  <pageMargins left="0.25" right="0" top="0.25" bottom="0" header="0.5" footer="0.5"/>
  <pageSetup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51"/>
  <sheetViews>
    <sheetView zoomScaleNormal="100" workbookViewId="0">
      <selection activeCell="A52" sqref="A52"/>
    </sheetView>
  </sheetViews>
  <sheetFormatPr defaultRowHeight="15"/>
  <cols>
    <col min="1" max="1" width="12.5703125" style="11" customWidth="1"/>
    <col min="2" max="2" width="21.7109375" style="11" customWidth="1"/>
    <col min="3" max="3" width="9" style="11" customWidth="1"/>
    <col min="4" max="5" width="8.7109375" style="11" customWidth="1"/>
    <col min="6" max="19" width="9.5703125" style="11" customWidth="1"/>
    <col min="20" max="16384" width="9.140625" style="11"/>
  </cols>
  <sheetData>
    <row r="1" spans="1:20" s="6" customFormat="1" ht="26.25">
      <c r="A1" s="1279" t="s">
        <v>170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  <c r="L1" s="1279"/>
      <c r="M1" s="1279"/>
      <c r="N1" s="1279"/>
      <c r="O1" s="1279"/>
      <c r="P1" s="1279"/>
      <c r="Q1" s="1279"/>
      <c r="R1" s="1279"/>
      <c r="S1" s="1279"/>
    </row>
    <row r="2" spans="1:20" s="7" customFormat="1" ht="18.75">
      <c r="A2" s="1280" t="s">
        <v>174</v>
      </c>
      <c r="B2" s="1280"/>
      <c r="C2" s="1280"/>
      <c r="D2" s="1280"/>
      <c r="E2" s="1280"/>
      <c r="F2" s="1280"/>
      <c r="G2" s="1280"/>
      <c r="H2" s="1280"/>
      <c r="I2" s="1280"/>
      <c r="J2" s="1280"/>
      <c r="K2" s="1280"/>
      <c r="L2" s="1280"/>
      <c r="M2" s="1280"/>
      <c r="N2" s="1280"/>
      <c r="O2" s="1280"/>
      <c r="P2" s="1280"/>
      <c r="Q2" s="1280"/>
      <c r="R2" s="1280"/>
      <c r="S2" s="1280"/>
    </row>
    <row r="3" spans="1:20" s="7" customFormat="1" ht="19.5" thickBot="1">
      <c r="A3" s="1281" t="s">
        <v>175</v>
      </c>
      <c r="B3" s="1281"/>
      <c r="C3" s="1281"/>
      <c r="D3" s="1281"/>
      <c r="E3" s="1281"/>
      <c r="F3" s="1281"/>
      <c r="G3" s="1281"/>
      <c r="H3" s="1281"/>
      <c r="I3" s="1281"/>
      <c r="J3" s="1281"/>
      <c r="K3" s="1281"/>
      <c r="L3" s="1281"/>
      <c r="M3" s="1281"/>
      <c r="N3" s="1281"/>
      <c r="O3" s="1281"/>
      <c r="P3" s="1281"/>
      <c r="Q3" s="1281"/>
      <c r="R3" s="1281"/>
      <c r="S3" s="1281"/>
    </row>
    <row r="4" spans="1:20" s="34" customFormat="1" ht="25.5" customHeight="1" thickTop="1">
      <c r="A4" s="1310" t="s">
        <v>20</v>
      </c>
      <c r="B4" s="1310"/>
      <c r="C4" s="1310"/>
      <c r="D4" s="1310"/>
      <c r="E4" s="1310"/>
      <c r="F4" s="1310"/>
      <c r="G4" s="1310"/>
      <c r="H4" s="1310"/>
      <c r="I4" s="1310"/>
      <c r="J4" s="1310"/>
      <c r="K4" s="1310"/>
      <c r="L4" s="1310"/>
      <c r="M4" s="1310"/>
      <c r="N4" s="1310"/>
      <c r="O4" s="1310"/>
      <c r="P4" s="1310"/>
      <c r="Q4" s="1310"/>
      <c r="R4" s="1310"/>
      <c r="S4" s="1310"/>
    </row>
    <row r="5" spans="1:20">
      <c r="A5" s="795" t="s">
        <v>91</v>
      </c>
    </row>
    <row r="6" spans="1:20" s="20" customFormat="1" ht="16.5" customHeight="1" thickBot="1">
      <c r="B6" s="33"/>
      <c r="Q6" s="244" t="s">
        <v>47</v>
      </c>
      <c r="R6" s="1326">
        <f ca="1">TODAY()</f>
        <v>45163</v>
      </c>
      <c r="S6" s="1326"/>
    </row>
    <row r="7" spans="1:20" s="867" customFormat="1" ht="14.25" customHeight="1">
      <c r="A7" s="1315" t="s">
        <v>274</v>
      </c>
      <c r="B7" s="1318" t="s">
        <v>1</v>
      </c>
      <c r="C7" s="1331" t="s">
        <v>176</v>
      </c>
      <c r="D7" s="1331" t="s">
        <v>177</v>
      </c>
      <c r="E7" s="1331" t="s">
        <v>298</v>
      </c>
      <c r="F7" s="1324" t="s">
        <v>178</v>
      </c>
      <c r="G7" s="1324"/>
      <c r="H7" s="1324"/>
      <c r="I7" s="1324"/>
      <c r="J7" s="1324"/>
      <c r="K7" s="1324"/>
      <c r="L7" s="1324"/>
      <c r="M7" s="1324"/>
      <c r="N7" s="1324"/>
      <c r="O7" s="1324"/>
      <c r="P7" s="1324"/>
      <c r="Q7" s="1324"/>
      <c r="R7" s="1324"/>
      <c r="S7" s="1325"/>
    </row>
    <row r="8" spans="1:20" s="867" customFormat="1" ht="14.25">
      <c r="A8" s="1316"/>
      <c r="B8" s="1319"/>
      <c r="C8" s="1332"/>
      <c r="D8" s="1332"/>
      <c r="E8" s="1332"/>
      <c r="F8" s="1327" t="s">
        <v>80</v>
      </c>
      <c r="G8" s="1319" t="s">
        <v>23</v>
      </c>
      <c r="H8" s="1110" t="s">
        <v>96</v>
      </c>
      <c r="I8" s="1111" t="s">
        <v>97</v>
      </c>
      <c r="J8" s="1111" t="s">
        <v>98</v>
      </c>
      <c r="K8" s="1111" t="s">
        <v>99</v>
      </c>
      <c r="L8" s="1111" t="s">
        <v>100</v>
      </c>
      <c r="M8" s="1111" t="s">
        <v>187</v>
      </c>
      <c r="N8" s="1111" t="s">
        <v>85</v>
      </c>
      <c r="O8" s="1111" t="s">
        <v>102</v>
      </c>
      <c r="P8" s="1111" t="s">
        <v>103</v>
      </c>
      <c r="Q8" s="1111" t="s">
        <v>120</v>
      </c>
      <c r="R8" s="1111" t="s">
        <v>104</v>
      </c>
      <c r="S8" s="1329" t="s">
        <v>165</v>
      </c>
    </row>
    <row r="9" spans="1:20" s="867" customFormat="1" thickBot="1">
      <c r="A9" s="1317"/>
      <c r="B9" s="1320"/>
      <c r="C9" s="1333"/>
      <c r="D9" s="1333"/>
      <c r="E9" s="1333"/>
      <c r="F9" s="1328"/>
      <c r="G9" s="1320"/>
      <c r="H9" s="1112" t="s">
        <v>105</v>
      </c>
      <c r="I9" s="1113" t="s">
        <v>44</v>
      </c>
      <c r="J9" s="1113" t="s">
        <v>100</v>
      </c>
      <c r="K9" s="1113" t="s">
        <v>44</v>
      </c>
      <c r="L9" s="1113" t="s">
        <v>46</v>
      </c>
      <c r="M9" s="1113"/>
      <c r="N9" s="1114"/>
      <c r="O9" s="1113" t="s">
        <v>106</v>
      </c>
      <c r="P9" s="1113" t="s">
        <v>107</v>
      </c>
      <c r="Q9" s="1113" t="s">
        <v>44</v>
      </c>
      <c r="R9" s="1113" t="s">
        <v>108</v>
      </c>
      <c r="S9" s="1330"/>
    </row>
    <row r="10" spans="1:20" s="122" customFormat="1" ht="18" customHeight="1">
      <c r="A10" s="1323" t="s">
        <v>460</v>
      </c>
      <c r="B10" s="995" t="s">
        <v>465</v>
      </c>
      <c r="C10" s="996" t="s">
        <v>505</v>
      </c>
      <c r="D10" s="706">
        <v>45172</v>
      </c>
      <c r="E10" s="997">
        <v>45175</v>
      </c>
      <c r="F10" s="863">
        <v>45182</v>
      </c>
      <c r="G10" s="863">
        <v>45182</v>
      </c>
      <c r="H10" s="863">
        <v>45182</v>
      </c>
      <c r="I10" s="863">
        <v>45182</v>
      </c>
      <c r="J10" s="863">
        <v>45185</v>
      </c>
      <c r="K10" s="863">
        <v>45182</v>
      </c>
      <c r="L10" s="863">
        <v>45185</v>
      </c>
      <c r="M10" s="863">
        <v>45184</v>
      </c>
      <c r="N10" s="863">
        <v>45185</v>
      </c>
      <c r="O10" s="863">
        <v>45182</v>
      </c>
      <c r="P10" s="863">
        <v>45181</v>
      </c>
      <c r="Q10" s="863">
        <v>45182</v>
      </c>
      <c r="R10" s="863">
        <v>45183</v>
      </c>
      <c r="S10" s="864">
        <v>45180</v>
      </c>
      <c r="T10" s="124"/>
    </row>
    <row r="11" spans="1:20" s="122" customFormat="1" ht="18" customHeight="1">
      <c r="A11" s="1313"/>
      <c r="B11" s="978" t="s">
        <v>464</v>
      </c>
      <c r="C11" s="979" t="s">
        <v>812</v>
      </c>
      <c r="D11" s="980">
        <v>45179</v>
      </c>
      <c r="E11" s="990">
        <v>45182</v>
      </c>
      <c r="F11" s="974">
        <v>45189</v>
      </c>
      <c r="G11" s="974">
        <v>45189</v>
      </c>
      <c r="H11" s="974">
        <v>45189</v>
      </c>
      <c r="I11" s="974">
        <v>45189</v>
      </c>
      <c r="J11" s="974">
        <v>45192</v>
      </c>
      <c r="K11" s="974">
        <v>45189</v>
      </c>
      <c r="L11" s="974">
        <v>45192</v>
      </c>
      <c r="M11" s="974">
        <v>45191</v>
      </c>
      <c r="N11" s="974">
        <v>45192</v>
      </c>
      <c r="O11" s="974">
        <v>45189</v>
      </c>
      <c r="P11" s="974">
        <v>45188</v>
      </c>
      <c r="Q11" s="974">
        <v>45189</v>
      </c>
      <c r="R11" s="974">
        <v>45190</v>
      </c>
      <c r="S11" s="865">
        <v>45187</v>
      </c>
    </row>
    <row r="12" spans="1:20" s="122" customFormat="1" ht="18" customHeight="1">
      <c r="A12" s="1313"/>
      <c r="B12" s="978" t="s">
        <v>503</v>
      </c>
      <c r="C12" s="979" t="s">
        <v>496</v>
      </c>
      <c r="D12" s="980">
        <v>45186</v>
      </c>
      <c r="E12" s="990">
        <v>45189</v>
      </c>
      <c r="F12" s="974">
        <v>45196</v>
      </c>
      <c r="G12" s="974">
        <v>45196</v>
      </c>
      <c r="H12" s="974">
        <v>45196</v>
      </c>
      <c r="I12" s="974">
        <v>45196</v>
      </c>
      <c r="J12" s="974">
        <v>45199</v>
      </c>
      <c r="K12" s="974">
        <v>45196</v>
      </c>
      <c r="L12" s="974">
        <v>45199</v>
      </c>
      <c r="M12" s="974">
        <v>45198</v>
      </c>
      <c r="N12" s="974">
        <v>45199</v>
      </c>
      <c r="O12" s="974">
        <v>45196</v>
      </c>
      <c r="P12" s="974">
        <v>45195</v>
      </c>
      <c r="Q12" s="974">
        <v>45196</v>
      </c>
      <c r="R12" s="974">
        <v>45197</v>
      </c>
      <c r="S12" s="865">
        <v>45194</v>
      </c>
    </row>
    <row r="13" spans="1:20" s="122" customFormat="1" ht="18" customHeight="1" thickBot="1">
      <c r="A13" s="1314"/>
      <c r="B13" s="911" t="s">
        <v>465</v>
      </c>
      <c r="C13" s="981" t="s">
        <v>812</v>
      </c>
      <c r="D13" s="982">
        <v>45193</v>
      </c>
      <c r="E13" s="991">
        <v>45196</v>
      </c>
      <c r="F13" s="860">
        <v>45203</v>
      </c>
      <c r="G13" s="860">
        <v>45203</v>
      </c>
      <c r="H13" s="860">
        <v>45203</v>
      </c>
      <c r="I13" s="860">
        <v>45203</v>
      </c>
      <c r="J13" s="860">
        <v>45206</v>
      </c>
      <c r="K13" s="860">
        <v>45203</v>
      </c>
      <c r="L13" s="860">
        <v>45206</v>
      </c>
      <c r="M13" s="860">
        <v>45205</v>
      </c>
      <c r="N13" s="860">
        <v>45206</v>
      </c>
      <c r="O13" s="860">
        <v>45203</v>
      </c>
      <c r="P13" s="860">
        <v>45202</v>
      </c>
      <c r="Q13" s="860">
        <v>45203</v>
      </c>
      <c r="R13" s="860">
        <v>45204</v>
      </c>
      <c r="S13" s="866">
        <v>45201</v>
      </c>
    </row>
    <row r="14" spans="1:20" s="122" customFormat="1" ht="18" customHeight="1">
      <c r="A14" s="1312" t="s">
        <v>461</v>
      </c>
      <c r="B14" s="975" t="s">
        <v>616</v>
      </c>
      <c r="C14" s="976" t="s">
        <v>672</v>
      </c>
      <c r="D14" s="977">
        <v>45171</v>
      </c>
      <c r="E14" s="989">
        <v>45176</v>
      </c>
      <c r="F14" s="851">
        <v>45181</v>
      </c>
      <c r="G14" s="851">
        <v>45181</v>
      </c>
      <c r="H14" s="851">
        <v>45181</v>
      </c>
      <c r="I14" s="851">
        <v>45181</v>
      </c>
      <c r="J14" s="851">
        <v>45184</v>
      </c>
      <c r="K14" s="851">
        <v>45181</v>
      </c>
      <c r="L14" s="851">
        <v>45184</v>
      </c>
      <c r="M14" s="851">
        <v>45183</v>
      </c>
      <c r="N14" s="851">
        <v>45184</v>
      </c>
      <c r="O14" s="851">
        <v>45181</v>
      </c>
      <c r="P14" s="851">
        <v>45180</v>
      </c>
      <c r="Q14" s="851">
        <v>45181</v>
      </c>
      <c r="R14" s="851">
        <v>45182</v>
      </c>
      <c r="S14" s="868">
        <v>45179</v>
      </c>
      <c r="T14" s="124"/>
    </row>
    <row r="15" spans="1:20" s="122" customFormat="1" ht="18" customHeight="1">
      <c r="A15" s="1313"/>
      <c r="B15" s="978" t="s">
        <v>688</v>
      </c>
      <c r="C15" s="979" t="s">
        <v>494</v>
      </c>
      <c r="D15" s="983">
        <v>45178</v>
      </c>
      <c r="E15" s="992">
        <v>45183</v>
      </c>
      <c r="F15" s="974">
        <v>45188</v>
      </c>
      <c r="G15" s="974">
        <v>45188</v>
      </c>
      <c r="H15" s="974">
        <v>45188</v>
      </c>
      <c r="I15" s="974">
        <v>45188</v>
      </c>
      <c r="J15" s="974">
        <v>45191</v>
      </c>
      <c r="K15" s="974">
        <v>45188</v>
      </c>
      <c r="L15" s="974">
        <v>45191</v>
      </c>
      <c r="M15" s="974">
        <v>45190</v>
      </c>
      <c r="N15" s="974">
        <v>45191</v>
      </c>
      <c r="O15" s="974">
        <v>45188</v>
      </c>
      <c r="P15" s="974">
        <v>45187</v>
      </c>
      <c r="Q15" s="974">
        <v>45188</v>
      </c>
      <c r="R15" s="974">
        <v>45189</v>
      </c>
      <c r="S15" s="865">
        <v>45186</v>
      </c>
      <c r="T15" s="124"/>
    </row>
    <row r="16" spans="1:20" s="122" customFormat="1" ht="18" customHeight="1">
      <c r="A16" s="1313"/>
      <c r="B16" s="978" t="s">
        <v>687</v>
      </c>
      <c r="C16" s="979" t="s">
        <v>505</v>
      </c>
      <c r="D16" s="983">
        <v>45185</v>
      </c>
      <c r="E16" s="992">
        <v>45190</v>
      </c>
      <c r="F16" s="974">
        <v>45195</v>
      </c>
      <c r="G16" s="974">
        <v>45195</v>
      </c>
      <c r="H16" s="974">
        <v>45195</v>
      </c>
      <c r="I16" s="974">
        <v>45195</v>
      </c>
      <c r="J16" s="974">
        <v>45198</v>
      </c>
      <c r="K16" s="974">
        <v>45195</v>
      </c>
      <c r="L16" s="974">
        <v>45198</v>
      </c>
      <c r="M16" s="974">
        <v>45197</v>
      </c>
      <c r="N16" s="974">
        <v>45198</v>
      </c>
      <c r="O16" s="974">
        <v>45195</v>
      </c>
      <c r="P16" s="974">
        <v>45194</v>
      </c>
      <c r="Q16" s="974">
        <v>45195</v>
      </c>
      <c r="R16" s="974">
        <v>45196</v>
      </c>
      <c r="S16" s="865">
        <v>45193</v>
      </c>
      <c r="T16" s="124"/>
    </row>
    <row r="17" spans="1:20" s="122" customFormat="1" ht="18" customHeight="1" thickBot="1">
      <c r="A17" s="1314"/>
      <c r="B17" s="911" t="s">
        <v>616</v>
      </c>
      <c r="C17" s="981" t="s">
        <v>817</v>
      </c>
      <c r="D17" s="196">
        <v>45192</v>
      </c>
      <c r="E17" s="993">
        <v>45197</v>
      </c>
      <c r="F17" s="860">
        <v>45202</v>
      </c>
      <c r="G17" s="860">
        <v>45202</v>
      </c>
      <c r="H17" s="860">
        <v>45202</v>
      </c>
      <c r="I17" s="860">
        <v>45202</v>
      </c>
      <c r="J17" s="860">
        <v>45205</v>
      </c>
      <c r="K17" s="860">
        <v>45202</v>
      </c>
      <c r="L17" s="860">
        <v>45205</v>
      </c>
      <c r="M17" s="860">
        <v>45204</v>
      </c>
      <c r="N17" s="860">
        <v>45205</v>
      </c>
      <c r="O17" s="860">
        <v>45202</v>
      </c>
      <c r="P17" s="860">
        <v>45201</v>
      </c>
      <c r="Q17" s="860">
        <v>45202</v>
      </c>
      <c r="R17" s="860">
        <v>45203</v>
      </c>
      <c r="S17" s="866">
        <v>45200</v>
      </c>
    </row>
    <row r="18" spans="1:20" s="122" customFormat="1" ht="18" customHeight="1">
      <c r="A18" s="1312" t="s">
        <v>462</v>
      </c>
      <c r="B18" s="984" t="s">
        <v>519</v>
      </c>
      <c r="C18" s="976" t="s">
        <v>553</v>
      </c>
      <c r="D18" s="977">
        <v>45168</v>
      </c>
      <c r="E18" s="989">
        <v>45176</v>
      </c>
      <c r="F18" s="851">
        <v>45178</v>
      </c>
      <c r="G18" s="851">
        <v>45178</v>
      </c>
      <c r="H18" s="851">
        <v>45178</v>
      </c>
      <c r="I18" s="851">
        <v>45178</v>
      </c>
      <c r="J18" s="851">
        <v>45181</v>
      </c>
      <c r="K18" s="851">
        <v>45178</v>
      </c>
      <c r="L18" s="851">
        <v>45181</v>
      </c>
      <c r="M18" s="851">
        <v>45180</v>
      </c>
      <c r="N18" s="851">
        <v>45181</v>
      </c>
      <c r="O18" s="851">
        <v>45178</v>
      </c>
      <c r="P18" s="851">
        <v>45177</v>
      </c>
      <c r="Q18" s="851">
        <v>45178</v>
      </c>
      <c r="R18" s="851">
        <v>45179</v>
      </c>
      <c r="S18" s="868">
        <v>45176</v>
      </c>
      <c r="T18" s="124"/>
    </row>
    <row r="19" spans="1:20" s="122" customFormat="1" ht="18" customHeight="1">
      <c r="A19" s="1313"/>
      <c r="B19" s="978" t="s">
        <v>617</v>
      </c>
      <c r="C19" s="979" t="s">
        <v>496</v>
      </c>
      <c r="D19" s="983">
        <v>45182</v>
      </c>
      <c r="E19" s="992">
        <v>45190</v>
      </c>
      <c r="F19" s="974">
        <v>45192</v>
      </c>
      <c r="G19" s="974">
        <v>45192</v>
      </c>
      <c r="H19" s="974">
        <v>45192</v>
      </c>
      <c r="I19" s="974">
        <v>45192</v>
      </c>
      <c r="J19" s="974">
        <v>45195</v>
      </c>
      <c r="K19" s="974">
        <v>45192</v>
      </c>
      <c r="L19" s="974">
        <v>45195</v>
      </c>
      <c r="M19" s="974">
        <v>45194</v>
      </c>
      <c r="N19" s="974">
        <v>45195</v>
      </c>
      <c r="O19" s="974">
        <v>45192</v>
      </c>
      <c r="P19" s="974">
        <v>45191</v>
      </c>
      <c r="Q19" s="974">
        <v>45192</v>
      </c>
      <c r="R19" s="974">
        <v>45193</v>
      </c>
      <c r="S19" s="865">
        <v>45190</v>
      </c>
      <c r="T19" s="124"/>
    </row>
    <row r="20" spans="1:20" s="122" customFormat="1" ht="18" customHeight="1">
      <c r="A20" s="1313"/>
      <c r="B20" s="978" t="s">
        <v>578</v>
      </c>
      <c r="C20" s="979" t="s">
        <v>553</v>
      </c>
      <c r="D20" s="983">
        <v>45189</v>
      </c>
      <c r="E20" s="992">
        <v>45197</v>
      </c>
      <c r="F20" s="974">
        <v>45199</v>
      </c>
      <c r="G20" s="974">
        <v>45199</v>
      </c>
      <c r="H20" s="974">
        <v>45199</v>
      </c>
      <c r="I20" s="974">
        <v>45199</v>
      </c>
      <c r="J20" s="974">
        <v>45202</v>
      </c>
      <c r="K20" s="974">
        <v>45199</v>
      </c>
      <c r="L20" s="974">
        <v>45202</v>
      </c>
      <c r="M20" s="974">
        <v>45201</v>
      </c>
      <c r="N20" s="974">
        <v>45202</v>
      </c>
      <c r="O20" s="974">
        <v>45199</v>
      </c>
      <c r="P20" s="974">
        <v>45198</v>
      </c>
      <c r="Q20" s="974">
        <v>45199</v>
      </c>
      <c r="R20" s="974">
        <v>45200</v>
      </c>
      <c r="S20" s="865">
        <v>45197</v>
      </c>
      <c r="T20" s="124"/>
    </row>
    <row r="21" spans="1:20" s="122" customFormat="1" ht="18" customHeight="1" thickBot="1">
      <c r="A21" s="1314"/>
      <c r="B21" s="911" t="s">
        <v>519</v>
      </c>
      <c r="C21" s="981" t="s">
        <v>496</v>
      </c>
      <c r="D21" s="196">
        <v>45196</v>
      </c>
      <c r="E21" s="993">
        <v>45204</v>
      </c>
      <c r="F21" s="860">
        <v>45206</v>
      </c>
      <c r="G21" s="860">
        <v>45206</v>
      </c>
      <c r="H21" s="860">
        <v>45206</v>
      </c>
      <c r="I21" s="860">
        <v>45206</v>
      </c>
      <c r="J21" s="860">
        <v>45209</v>
      </c>
      <c r="K21" s="860">
        <v>45206</v>
      </c>
      <c r="L21" s="860">
        <v>45209</v>
      </c>
      <c r="M21" s="860">
        <v>45208</v>
      </c>
      <c r="N21" s="860">
        <v>45209</v>
      </c>
      <c r="O21" s="860">
        <v>45206</v>
      </c>
      <c r="P21" s="860">
        <v>45205</v>
      </c>
      <c r="Q21" s="860">
        <v>45206</v>
      </c>
      <c r="R21" s="860">
        <v>45207</v>
      </c>
      <c r="S21" s="866">
        <v>45204</v>
      </c>
    </row>
    <row r="22" spans="1:20" s="122" customFormat="1" ht="18" customHeight="1">
      <c r="A22" s="1312" t="s">
        <v>463</v>
      </c>
      <c r="B22" s="975" t="s">
        <v>459</v>
      </c>
      <c r="C22" s="985" t="s">
        <v>553</v>
      </c>
      <c r="D22" s="977">
        <v>45170</v>
      </c>
      <c r="E22" s="989">
        <v>45173</v>
      </c>
      <c r="F22" s="851">
        <v>45180</v>
      </c>
      <c r="G22" s="851">
        <v>45180</v>
      </c>
      <c r="H22" s="851">
        <v>45180</v>
      </c>
      <c r="I22" s="851">
        <v>45180</v>
      </c>
      <c r="J22" s="851">
        <v>45183</v>
      </c>
      <c r="K22" s="851">
        <v>45180</v>
      </c>
      <c r="L22" s="851">
        <v>45183</v>
      </c>
      <c r="M22" s="851">
        <v>45182</v>
      </c>
      <c r="N22" s="851">
        <v>45183</v>
      </c>
      <c r="O22" s="851">
        <v>45180</v>
      </c>
      <c r="P22" s="851">
        <v>45179</v>
      </c>
      <c r="Q22" s="851">
        <v>45180</v>
      </c>
      <c r="R22" s="851">
        <v>45181</v>
      </c>
      <c r="S22" s="868">
        <v>45178</v>
      </c>
    </row>
    <row r="23" spans="1:20" s="122" customFormat="1" ht="18" customHeight="1">
      <c r="A23" s="1313"/>
      <c r="B23" s="978" t="s">
        <v>502</v>
      </c>
      <c r="C23" s="986" t="s">
        <v>553</v>
      </c>
      <c r="D23" s="983">
        <v>45177</v>
      </c>
      <c r="E23" s="992">
        <v>45180</v>
      </c>
      <c r="F23" s="974">
        <v>45187</v>
      </c>
      <c r="G23" s="974">
        <v>45187</v>
      </c>
      <c r="H23" s="974">
        <v>45187</v>
      </c>
      <c r="I23" s="974">
        <v>45187</v>
      </c>
      <c r="J23" s="974">
        <v>45190</v>
      </c>
      <c r="K23" s="974">
        <v>45187</v>
      </c>
      <c r="L23" s="974">
        <v>45190</v>
      </c>
      <c r="M23" s="974">
        <v>45189</v>
      </c>
      <c r="N23" s="974">
        <v>45190</v>
      </c>
      <c r="O23" s="974">
        <v>45187</v>
      </c>
      <c r="P23" s="974">
        <v>45186</v>
      </c>
      <c r="Q23" s="974">
        <v>45187</v>
      </c>
      <c r="R23" s="974">
        <v>45188</v>
      </c>
      <c r="S23" s="865">
        <v>45185</v>
      </c>
      <c r="T23" s="124"/>
    </row>
    <row r="24" spans="1:20" s="122" customFormat="1" ht="18" customHeight="1">
      <c r="A24" s="1313"/>
      <c r="B24" s="978" t="s">
        <v>579</v>
      </c>
      <c r="C24" s="986" t="s">
        <v>496</v>
      </c>
      <c r="D24" s="983">
        <v>45184</v>
      </c>
      <c r="E24" s="992">
        <v>45187</v>
      </c>
      <c r="F24" s="974">
        <v>45194</v>
      </c>
      <c r="G24" s="974">
        <v>45194</v>
      </c>
      <c r="H24" s="974">
        <v>45194</v>
      </c>
      <c r="I24" s="974">
        <v>45194</v>
      </c>
      <c r="J24" s="974">
        <v>45197</v>
      </c>
      <c r="K24" s="974">
        <v>45194</v>
      </c>
      <c r="L24" s="974">
        <v>45197</v>
      </c>
      <c r="M24" s="974">
        <v>45196</v>
      </c>
      <c r="N24" s="974">
        <v>45197</v>
      </c>
      <c r="O24" s="974">
        <v>45194</v>
      </c>
      <c r="P24" s="974">
        <v>45193</v>
      </c>
      <c r="Q24" s="974">
        <v>45194</v>
      </c>
      <c r="R24" s="974">
        <v>45195</v>
      </c>
      <c r="S24" s="865">
        <v>45192</v>
      </c>
      <c r="T24" s="124"/>
    </row>
    <row r="25" spans="1:20" s="122" customFormat="1" ht="18" customHeight="1" thickBot="1">
      <c r="A25" s="1314"/>
      <c r="B25" s="911" t="s">
        <v>618</v>
      </c>
      <c r="C25" s="987" t="s">
        <v>689</v>
      </c>
      <c r="D25" s="196">
        <v>45191</v>
      </c>
      <c r="E25" s="993">
        <v>45194</v>
      </c>
      <c r="F25" s="860">
        <v>45201</v>
      </c>
      <c r="G25" s="860">
        <v>45201</v>
      </c>
      <c r="H25" s="860">
        <v>45201</v>
      </c>
      <c r="I25" s="860">
        <v>45201</v>
      </c>
      <c r="J25" s="860">
        <v>45204</v>
      </c>
      <c r="K25" s="860">
        <v>45201</v>
      </c>
      <c r="L25" s="860">
        <v>45204</v>
      </c>
      <c r="M25" s="860">
        <v>45203</v>
      </c>
      <c r="N25" s="860">
        <v>45204</v>
      </c>
      <c r="O25" s="860">
        <v>45201</v>
      </c>
      <c r="P25" s="860">
        <v>45200</v>
      </c>
      <c r="Q25" s="860">
        <v>45201</v>
      </c>
      <c r="R25" s="860">
        <v>45202</v>
      </c>
      <c r="S25" s="866">
        <v>45199</v>
      </c>
    </row>
    <row r="26" spans="1:20" s="122" customFormat="1" ht="18" customHeight="1">
      <c r="A26" s="1312" t="s">
        <v>295</v>
      </c>
      <c r="B26" s="975" t="s">
        <v>265</v>
      </c>
      <c r="C26" s="985" t="s">
        <v>571</v>
      </c>
      <c r="D26" s="977">
        <v>45175</v>
      </c>
      <c r="E26" s="989">
        <v>45183</v>
      </c>
      <c r="F26" s="851">
        <v>45185</v>
      </c>
      <c r="G26" s="851">
        <v>45185</v>
      </c>
      <c r="H26" s="851">
        <v>45185</v>
      </c>
      <c r="I26" s="851">
        <v>45185</v>
      </c>
      <c r="J26" s="851">
        <v>45188</v>
      </c>
      <c r="K26" s="851">
        <v>45185</v>
      </c>
      <c r="L26" s="851">
        <v>45188</v>
      </c>
      <c r="M26" s="851">
        <v>45187</v>
      </c>
      <c r="N26" s="851">
        <v>45188</v>
      </c>
      <c r="O26" s="851">
        <v>45185</v>
      </c>
      <c r="P26" s="851">
        <v>45184</v>
      </c>
      <c r="Q26" s="851">
        <v>45185</v>
      </c>
      <c r="R26" s="851">
        <v>45186</v>
      </c>
      <c r="S26" s="868">
        <v>45183</v>
      </c>
    </row>
    <row r="27" spans="1:20" s="122" customFormat="1" ht="18" customHeight="1">
      <c r="A27" s="1313"/>
      <c r="B27" s="978" t="s">
        <v>445</v>
      </c>
      <c r="C27" s="986" t="s">
        <v>813</v>
      </c>
      <c r="D27" s="980">
        <v>45182</v>
      </c>
      <c r="E27" s="990">
        <v>45190</v>
      </c>
      <c r="F27" s="974">
        <v>45192</v>
      </c>
      <c r="G27" s="974">
        <v>45192</v>
      </c>
      <c r="H27" s="974">
        <v>45192</v>
      </c>
      <c r="I27" s="974">
        <v>45192</v>
      </c>
      <c r="J27" s="974">
        <v>45195</v>
      </c>
      <c r="K27" s="974">
        <v>45192</v>
      </c>
      <c r="L27" s="974">
        <v>45195</v>
      </c>
      <c r="M27" s="974">
        <v>45194</v>
      </c>
      <c r="N27" s="974">
        <v>45195</v>
      </c>
      <c r="O27" s="974">
        <v>45192</v>
      </c>
      <c r="P27" s="974">
        <v>45191</v>
      </c>
      <c r="Q27" s="974">
        <v>45192</v>
      </c>
      <c r="R27" s="974">
        <v>45193</v>
      </c>
      <c r="S27" s="865">
        <v>45190</v>
      </c>
    </row>
    <row r="28" spans="1:20" s="122" customFormat="1" ht="18" customHeight="1">
      <c r="A28" s="1313"/>
      <c r="B28" s="978" t="s">
        <v>458</v>
      </c>
      <c r="C28" s="986" t="s">
        <v>571</v>
      </c>
      <c r="D28" s="980">
        <v>45189</v>
      </c>
      <c r="E28" s="990">
        <v>45197</v>
      </c>
      <c r="F28" s="974">
        <v>45199</v>
      </c>
      <c r="G28" s="974">
        <v>45199</v>
      </c>
      <c r="H28" s="974">
        <v>45199</v>
      </c>
      <c r="I28" s="974">
        <v>45199</v>
      </c>
      <c r="J28" s="974">
        <v>45202</v>
      </c>
      <c r="K28" s="974">
        <v>45199</v>
      </c>
      <c r="L28" s="974">
        <v>45202</v>
      </c>
      <c r="M28" s="974">
        <v>45201</v>
      </c>
      <c r="N28" s="974">
        <v>45202</v>
      </c>
      <c r="O28" s="974">
        <v>45199</v>
      </c>
      <c r="P28" s="974">
        <v>45198</v>
      </c>
      <c r="Q28" s="974">
        <v>45199</v>
      </c>
      <c r="R28" s="974">
        <v>45200</v>
      </c>
      <c r="S28" s="865">
        <v>45197</v>
      </c>
    </row>
    <row r="29" spans="1:20" s="122" customFormat="1" ht="18" customHeight="1" thickBot="1">
      <c r="A29" s="1314"/>
      <c r="B29" s="911" t="s">
        <v>265</v>
      </c>
      <c r="C29" s="987" t="s">
        <v>572</v>
      </c>
      <c r="D29" s="982">
        <v>45196</v>
      </c>
      <c r="E29" s="991">
        <v>45204</v>
      </c>
      <c r="F29" s="860">
        <v>45206</v>
      </c>
      <c r="G29" s="860">
        <v>45206</v>
      </c>
      <c r="H29" s="860">
        <v>45206</v>
      </c>
      <c r="I29" s="860">
        <v>45206</v>
      </c>
      <c r="J29" s="860">
        <v>45209</v>
      </c>
      <c r="K29" s="860">
        <v>45206</v>
      </c>
      <c r="L29" s="860">
        <v>45209</v>
      </c>
      <c r="M29" s="860">
        <v>45208</v>
      </c>
      <c r="N29" s="860">
        <v>45209</v>
      </c>
      <c r="O29" s="860">
        <v>45206</v>
      </c>
      <c r="P29" s="860">
        <v>45205</v>
      </c>
      <c r="Q29" s="860">
        <v>45206</v>
      </c>
      <c r="R29" s="860">
        <v>45207</v>
      </c>
      <c r="S29" s="866">
        <v>45204</v>
      </c>
    </row>
    <row r="30" spans="1:20" s="122" customFormat="1" ht="18" customHeight="1">
      <c r="A30" s="1312" t="s">
        <v>280</v>
      </c>
      <c r="B30" s="975" t="s">
        <v>448</v>
      </c>
      <c r="C30" s="985" t="s">
        <v>505</v>
      </c>
      <c r="D30" s="988">
        <v>45172</v>
      </c>
      <c r="E30" s="994">
        <v>45177</v>
      </c>
      <c r="F30" s="851">
        <v>45182</v>
      </c>
      <c r="G30" s="851">
        <v>45182</v>
      </c>
      <c r="H30" s="851">
        <v>45182</v>
      </c>
      <c r="I30" s="851">
        <v>45182</v>
      </c>
      <c r="J30" s="851">
        <v>45185</v>
      </c>
      <c r="K30" s="851">
        <v>45182</v>
      </c>
      <c r="L30" s="851">
        <v>45185</v>
      </c>
      <c r="M30" s="851">
        <v>45184</v>
      </c>
      <c r="N30" s="851">
        <v>45185</v>
      </c>
      <c r="O30" s="851">
        <v>45182</v>
      </c>
      <c r="P30" s="851">
        <v>45181</v>
      </c>
      <c r="Q30" s="851">
        <v>45182</v>
      </c>
      <c r="R30" s="851">
        <v>45183</v>
      </c>
      <c r="S30" s="868">
        <v>45180</v>
      </c>
    </row>
    <row r="31" spans="1:20" s="122" customFormat="1" ht="18" customHeight="1">
      <c r="A31" s="1313"/>
      <c r="B31" s="978" t="s">
        <v>434</v>
      </c>
      <c r="C31" s="986" t="s">
        <v>812</v>
      </c>
      <c r="D31" s="980">
        <v>45179</v>
      </c>
      <c r="E31" s="990">
        <v>45184</v>
      </c>
      <c r="F31" s="974">
        <v>45189</v>
      </c>
      <c r="G31" s="974">
        <v>45189</v>
      </c>
      <c r="H31" s="974">
        <v>45189</v>
      </c>
      <c r="I31" s="974">
        <v>45189</v>
      </c>
      <c r="J31" s="974">
        <v>45192</v>
      </c>
      <c r="K31" s="974">
        <v>45189</v>
      </c>
      <c r="L31" s="974">
        <v>45192</v>
      </c>
      <c r="M31" s="974">
        <v>45191</v>
      </c>
      <c r="N31" s="974">
        <v>45192</v>
      </c>
      <c r="O31" s="974">
        <v>45189</v>
      </c>
      <c r="P31" s="974">
        <v>45188</v>
      </c>
      <c r="Q31" s="974">
        <v>45189</v>
      </c>
      <c r="R31" s="974">
        <v>45190</v>
      </c>
      <c r="S31" s="865">
        <v>45187</v>
      </c>
    </row>
    <row r="32" spans="1:20" s="122" customFormat="1" ht="18" customHeight="1">
      <c r="A32" s="1313"/>
      <c r="B32" s="978" t="s">
        <v>447</v>
      </c>
      <c r="C32" s="986" t="s">
        <v>812</v>
      </c>
      <c r="D32" s="980">
        <v>45186</v>
      </c>
      <c r="E32" s="990">
        <v>45191</v>
      </c>
      <c r="F32" s="974">
        <v>45196</v>
      </c>
      <c r="G32" s="974">
        <v>45196</v>
      </c>
      <c r="H32" s="974">
        <v>45196</v>
      </c>
      <c r="I32" s="974">
        <v>45196</v>
      </c>
      <c r="J32" s="974">
        <v>45199</v>
      </c>
      <c r="K32" s="974">
        <v>45196</v>
      </c>
      <c r="L32" s="974">
        <v>45199</v>
      </c>
      <c r="M32" s="974">
        <v>45198</v>
      </c>
      <c r="N32" s="974">
        <v>45199</v>
      </c>
      <c r="O32" s="974">
        <v>45196</v>
      </c>
      <c r="P32" s="974">
        <v>45195</v>
      </c>
      <c r="Q32" s="974">
        <v>45196</v>
      </c>
      <c r="R32" s="974">
        <v>45197</v>
      </c>
      <c r="S32" s="865">
        <v>45194</v>
      </c>
    </row>
    <row r="33" spans="1:20" s="122" customFormat="1" ht="18" customHeight="1" thickBot="1">
      <c r="A33" s="1314"/>
      <c r="B33" s="911" t="s">
        <v>448</v>
      </c>
      <c r="C33" s="987" t="s">
        <v>812</v>
      </c>
      <c r="D33" s="982">
        <v>45193</v>
      </c>
      <c r="E33" s="991">
        <v>45198</v>
      </c>
      <c r="F33" s="860">
        <v>45203</v>
      </c>
      <c r="G33" s="860">
        <v>45203</v>
      </c>
      <c r="H33" s="860">
        <v>45203</v>
      </c>
      <c r="I33" s="860">
        <v>45203</v>
      </c>
      <c r="J33" s="860">
        <v>45206</v>
      </c>
      <c r="K33" s="860">
        <v>45203</v>
      </c>
      <c r="L33" s="860">
        <v>45206</v>
      </c>
      <c r="M33" s="860">
        <v>45205</v>
      </c>
      <c r="N33" s="860">
        <v>45206</v>
      </c>
      <c r="O33" s="860">
        <v>45203</v>
      </c>
      <c r="P33" s="860">
        <v>45202</v>
      </c>
      <c r="Q33" s="860">
        <v>45203</v>
      </c>
      <c r="R33" s="860">
        <v>45204</v>
      </c>
      <c r="S33" s="866">
        <v>45201</v>
      </c>
    </row>
    <row r="34" spans="1:20" s="122" customFormat="1" ht="18" customHeight="1">
      <c r="A34" s="1312" t="s">
        <v>296</v>
      </c>
      <c r="B34" s="975" t="s">
        <v>581</v>
      </c>
      <c r="C34" s="985" t="s">
        <v>857</v>
      </c>
      <c r="D34" s="988">
        <v>45170</v>
      </c>
      <c r="E34" s="994">
        <v>45177</v>
      </c>
      <c r="F34" s="851">
        <v>45180</v>
      </c>
      <c r="G34" s="851">
        <v>45180</v>
      </c>
      <c r="H34" s="851">
        <v>45180</v>
      </c>
      <c r="I34" s="851">
        <v>45180</v>
      </c>
      <c r="J34" s="851">
        <v>45183</v>
      </c>
      <c r="K34" s="851">
        <v>45180</v>
      </c>
      <c r="L34" s="851">
        <v>45183</v>
      </c>
      <c r="M34" s="851">
        <v>45182</v>
      </c>
      <c r="N34" s="851">
        <v>45183</v>
      </c>
      <c r="O34" s="851">
        <v>45180</v>
      </c>
      <c r="P34" s="851">
        <v>45179</v>
      </c>
      <c r="Q34" s="851">
        <v>45180</v>
      </c>
      <c r="R34" s="851">
        <v>45181</v>
      </c>
      <c r="S34" s="868">
        <v>45178</v>
      </c>
      <c r="T34" s="124"/>
    </row>
    <row r="35" spans="1:20" s="122" customFormat="1" ht="18" customHeight="1">
      <c r="A35" s="1313"/>
      <c r="B35" s="978" t="s">
        <v>449</v>
      </c>
      <c r="C35" s="979" t="s">
        <v>812</v>
      </c>
      <c r="D35" s="980">
        <v>45177</v>
      </c>
      <c r="E35" s="990">
        <v>45184</v>
      </c>
      <c r="F35" s="974">
        <v>45187</v>
      </c>
      <c r="G35" s="974">
        <v>45187</v>
      </c>
      <c r="H35" s="974">
        <v>45187</v>
      </c>
      <c r="I35" s="974">
        <v>45187</v>
      </c>
      <c r="J35" s="974">
        <v>45190</v>
      </c>
      <c r="K35" s="974">
        <v>45187</v>
      </c>
      <c r="L35" s="974">
        <v>45190</v>
      </c>
      <c r="M35" s="974">
        <v>45189</v>
      </c>
      <c r="N35" s="974">
        <v>45190</v>
      </c>
      <c r="O35" s="974">
        <v>45187</v>
      </c>
      <c r="P35" s="974">
        <v>45186</v>
      </c>
      <c r="Q35" s="974">
        <v>45187</v>
      </c>
      <c r="R35" s="974">
        <v>45188</v>
      </c>
      <c r="S35" s="865">
        <v>45185</v>
      </c>
      <c r="T35" s="124"/>
    </row>
    <row r="36" spans="1:20" s="122" customFormat="1" ht="18" customHeight="1">
      <c r="A36" s="1313"/>
      <c r="B36" s="978" t="s">
        <v>580</v>
      </c>
      <c r="C36" s="979" t="s">
        <v>495</v>
      </c>
      <c r="D36" s="980">
        <v>45184</v>
      </c>
      <c r="E36" s="990">
        <v>45191</v>
      </c>
      <c r="F36" s="974">
        <v>45194</v>
      </c>
      <c r="G36" s="974">
        <v>45194</v>
      </c>
      <c r="H36" s="974">
        <v>45194</v>
      </c>
      <c r="I36" s="974">
        <v>45194</v>
      </c>
      <c r="J36" s="974">
        <v>45197</v>
      </c>
      <c r="K36" s="974">
        <v>45194</v>
      </c>
      <c r="L36" s="974">
        <v>45197</v>
      </c>
      <c r="M36" s="974">
        <v>45196</v>
      </c>
      <c r="N36" s="974">
        <v>45197</v>
      </c>
      <c r="O36" s="974">
        <v>45194</v>
      </c>
      <c r="P36" s="974">
        <v>45193</v>
      </c>
      <c r="Q36" s="974">
        <v>45194</v>
      </c>
      <c r="R36" s="974">
        <v>45195</v>
      </c>
      <c r="S36" s="865">
        <v>45192</v>
      </c>
      <c r="T36" s="124"/>
    </row>
    <row r="37" spans="1:20" s="122" customFormat="1" ht="18" customHeight="1" thickBot="1">
      <c r="A37" s="1314"/>
      <c r="B37" s="911" t="s">
        <v>581</v>
      </c>
      <c r="C37" s="987" t="s">
        <v>858</v>
      </c>
      <c r="D37" s="982">
        <v>45191</v>
      </c>
      <c r="E37" s="991">
        <v>45198</v>
      </c>
      <c r="F37" s="860">
        <v>45201</v>
      </c>
      <c r="G37" s="860">
        <v>45201</v>
      </c>
      <c r="H37" s="860">
        <v>45201</v>
      </c>
      <c r="I37" s="860">
        <v>45201</v>
      </c>
      <c r="J37" s="860">
        <v>45204</v>
      </c>
      <c r="K37" s="860">
        <v>45201</v>
      </c>
      <c r="L37" s="860">
        <v>45204</v>
      </c>
      <c r="M37" s="860">
        <v>45203</v>
      </c>
      <c r="N37" s="860">
        <v>45204</v>
      </c>
      <c r="O37" s="860">
        <v>45201</v>
      </c>
      <c r="P37" s="860">
        <v>45200</v>
      </c>
      <c r="Q37" s="860">
        <v>45201</v>
      </c>
      <c r="R37" s="860">
        <v>45202</v>
      </c>
      <c r="S37" s="866">
        <v>45199</v>
      </c>
      <c r="T37" s="124"/>
    </row>
    <row r="38" spans="1:20" s="122" customFormat="1" ht="18" customHeight="1">
      <c r="A38" s="1312" t="s">
        <v>297</v>
      </c>
      <c r="B38" s="975" t="s">
        <v>518</v>
      </c>
      <c r="C38" s="985" t="s">
        <v>505</v>
      </c>
      <c r="D38" s="988">
        <v>45176</v>
      </c>
      <c r="E38" s="994">
        <v>45182</v>
      </c>
      <c r="F38" s="851">
        <v>45186</v>
      </c>
      <c r="G38" s="851">
        <v>45186</v>
      </c>
      <c r="H38" s="851">
        <v>45186</v>
      </c>
      <c r="I38" s="851">
        <v>45186</v>
      </c>
      <c r="J38" s="851">
        <v>45189</v>
      </c>
      <c r="K38" s="851">
        <v>45186</v>
      </c>
      <c r="L38" s="851">
        <v>45189</v>
      </c>
      <c r="M38" s="851">
        <v>45188</v>
      </c>
      <c r="N38" s="851">
        <v>45189</v>
      </c>
      <c r="O38" s="851">
        <v>45186</v>
      </c>
      <c r="P38" s="851">
        <v>45185</v>
      </c>
      <c r="Q38" s="851">
        <v>45186</v>
      </c>
      <c r="R38" s="851">
        <v>45187</v>
      </c>
      <c r="S38" s="868">
        <v>45184</v>
      </c>
      <c r="T38" s="124"/>
    </row>
    <row r="39" spans="1:20" s="122" customFormat="1" ht="18" customHeight="1">
      <c r="A39" s="1313"/>
      <c r="B39" s="978" t="s">
        <v>504</v>
      </c>
      <c r="C39" s="986" t="s">
        <v>814</v>
      </c>
      <c r="D39" s="980">
        <v>45183</v>
      </c>
      <c r="E39" s="990">
        <v>45189</v>
      </c>
      <c r="F39" s="974">
        <v>45193</v>
      </c>
      <c r="G39" s="974">
        <v>45193</v>
      </c>
      <c r="H39" s="974">
        <v>45193</v>
      </c>
      <c r="I39" s="974">
        <v>45193</v>
      </c>
      <c r="J39" s="974">
        <v>45196</v>
      </c>
      <c r="K39" s="974">
        <v>45193</v>
      </c>
      <c r="L39" s="974">
        <v>45196</v>
      </c>
      <c r="M39" s="974">
        <v>45195</v>
      </c>
      <c r="N39" s="974">
        <v>45196</v>
      </c>
      <c r="O39" s="974">
        <v>45193</v>
      </c>
      <c r="P39" s="974">
        <v>45192</v>
      </c>
      <c r="Q39" s="974">
        <v>45193</v>
      </c>
      <c r="R39" s="974">
        <v>45194</v>
      </c>
      <c r="S39" s="865">
        <v>45191</v>
      </c>
      <c r="T39" s="124"/>
    </row>
    <row r="40" spans="1:20" s="122" customFormat="1" ht="18" customHeight="1">
      <c r="A40" s="1313"/>
      <c r="B40" s="978" t="s">
        <v>446</v>
      </c>
      <c r="C40" s="986" t="s">
        <v>812</v>
      </c>
      <c r="D40" s="980">
        <v>45190</v>
      </c>
      <c r="E40" s="990">
        <v>45196</v>
      </c>
      <c r="F40" s="974">
        <v>45200</v>
      </c>
      <c r="G40" s="974">
        <v>45200</v>
      </c>
      <c r="H40" s="974">
        <v>45200</v>
      </c>
      <c r="I40" s="974">
        <v>45200</v>
      </c>
      <c r="J40" s="974">
        <v>45203</v>
      </c>
      <c r="K40" s="974">
        <v>45200</v>
      </c>
      <c r="L40" s="974">
        <v>45203</v>
      </c>
      <c r="M40" s="974">
        <v>45202</v>
      </c>
      <c r="N40" s="974">
        <v>45203</v>
      </c>
      <c r="O40" s="974">
        <v>45200</v>
      </c>
      <c r="P40" s="974">
        <v>45199</v>
      </c>
      <c r="Q40" s="974">
        <v>45200</v>
      </c>
      <c r="R40" s="974">
        <v>45201</v>
      </c>
      <c r="S40" s="865">
        <v>45198</v>
      </c>
      <c r="T40" s="124"/>
    </row>
    <row r="41" spans="1:20" s="122" customFormat="1" ht="18" customHeight="1" thickBot="1">
      <c r="A41" s="1314"/>
      <c r="B41" s="911" t="s">
        <v>518</v>
      </c>
      <c r="C41" s="987" t="s">
        <v>812</v>
      </c>
      <c r="D41" s="982">
        <v>45197</v>
      </c>
      <c r="E41" s="991">
        <v>45203</v>
      </c>
      <c r="F41" s="860">
        <v>45207</v>
      </c>
      <c r="G41" s="860">
        <v>45207</v>
      </c>
      <c r="H41" s="860">
        <v>45207</v>
      </c>
      <c r="I41" s="860">
        <v>45207</v>
      </c>
      <c r="J41" s="860">
        <v>45210</v>
      </c>
      <c r="K41" s="860">
        <v>45207</v>
      </c>
      <c r="L41" s="860">
        <v>45210</v>
      </c>
      <c r="M41" s="860">
        <v>45209</v>
      </c>
      <c r="N41" s="860">
        <v>45210</v>
      </c>
      <c r="O41" s="860">
        <v>45207</v>
      </c>
      <c r="P41" s="860">
        <v>45206</v>
      </c>
      <c r="Q41" s="860">
        <v>45207</v>
      </c>
      <c r="R41" s="860">
        <v>45208</v>
      </c>
      <c r="S41" s="866">
        <v>45205</v>
      </c>
      <c r="T41" s="124"/>
    </row>
    <row r="42" spans="1:20" s="122" customFormat="1" ht="18" customHeight="1">
      <c r="A42" s="1312" t="s">
        <v>453</v>
      </c>
      <c r="B42" s="975" t="s">
        <v>451</v>
      </c>
      <c r="C42" s="985" t="s">
        <v>505</v>
      </c>
      <c r="D42" s="988">
        <v>45176</v>
      </c>
      <c r="E42" s="994">
        <v>45183</v>
      </c>
      <c r="F42" s="851">
        <v>45186</v>
      </c>
      <c r="G42" s="851">
        <v>45186</v>
      </c>
      <c r="H42" s="851">
        <v>45186</v>
      </c>
      <c r="I42" s="851">
        <v>45186</v>
      </c>
      <c r="J42" s="851">
        <v>45189</v>
      </c>
      <c r="K42" s="851">
        <v>45186</v>
      </c>
      <c r="L42" s="851">
        <v>45189</v>
      </c>
      <c r="M42" s="851">
        <v>45188</v>
      </c>
      <c r="N42" s="851">
        <v>45189</v>
      </c>
      <c r="O42" s="851">
        <v>45186</v>
      </c>
      <c r="P42" s="851">
        <v>45185</v>
      </c>
      <c r="Q42" s="851">
        <v>45186</v>
      </c>
      <c r="R42" s="851">
        <v>45187</v>
      </c>
      <c r="S42" s="868">
        <v>45184</v>
      </c>
      <c r="T42" s="124"/>
    </row>
    <row r="43" spans="1:20" s="122" customFormat="1" ht="18" customHeight="1">
      <c r="A43" s="1313"/>
      <c r="B43" s="978" t="s">
        <v>452</v>
      </c>
      <c r="C43" s="986" t="s">
        <v>812</v>
      </c>
      <c r="D43" s="980">
        <v>45183</v>
      </c>
      <c r="E43" s="990">
        <v>45190</v>
      </c>
      <c r="F43" s="974">
        <v>45193</v>
      </c>
      <c r="G43" s="974">
        <v>45193</v>
      </c>
      <c r="H43" s="974">
        <v>45193</v>
      </c>
      <c r="I43" s="974">
        <v>45193</v>
      </c>
      <c r="J43" s="974">
        <v>45196</v>
      </c>
      <c r="K43" s="974">
        <v>45193</v>
      </c>
      <c r="L43" s="974">
        <v>45196</v>
      </c>
      <c r="M43" s="974">
        <v>45195</v>
      </c>
      <c r="N43" s="974">
        <v>45196</v>
      </c>
      <c r="O43" s="974">
        <v>45193</v>
      </c>
      <c r="P43" s="974">
        <v>45192</v>
      </c>
      <c r="Q43" s="974">
        <v>45193</v>
      </c>
      <c r="R43" s="974">
        <v>45194</v>
      </c>
      <c r="S43" s="865">
        <v>45191</v>
      </c>
      <c r="T43" s="124"/>
    </row>
    <row r="44" spans="1:20" s="122" customFormat="1" ht="18" customHeight="1">
      <c r="A44" s="1313"/>
      <c r="B44" s="978" t="s">
        <v>450</v>
      </c>
      <c r="C44" s="986" t="s">
        <v>812</v>
      </c>
      <c r="D44" s="980">
        <v>45190</v>
      </c>
      <c r="E44" s="990">
        <v>45197</v>
      </c>
      <c r="F44" s="974">
        <v>45200</v>
      </c>
      <c r="G44" s="974">
        <v>45200</v>
      </c>
      <c r="H44" s="974">
        <v>45200</v>
      </c>
      <c r="I44" s="974">
        <v>45200</v>
      </c>
      <c r="J44" s="974">
        <v>45203</v>
      </c>
      <c r="K44" s="974">
        <v>45200</v>
      </c>
      <c r="L44" s="974">
        <v>45203</v>
      </c>
      <c r="M44" s="974">
        <v>45202</v>
      </c>
      <c r="N44" s="974">
        <v>45203</v>
      </c>
      <c r="O44" s="974">
        <v>45200</v>
      </c>
      <c r="P44" s="974">
        <v>45199</v>
      </c>
      <c r="Q44" s="974">
        <v>45200</v>
      </c>
      <c r="R44" s="974">
        <v>45201</v>
      </c>
      <c r="S44" s="865">
        <v>45198</v>
      </c>
      <c r="T44" s="124"/>
    </row>
    <row r="45" spans="1:20" s="122" customFormat="1" ht="18" customHeight="1" thickBot="1">
      <c r="A45" s="1314"/>
      <c r="B45" s="911" t="s">
        <v>451</v>
      </c>
      <c r="C45" s="987" t="s">
        <v>812</v>
      </c>
      <c r="D45" s="982">
        <v>45197</v>
      </c>
      <c r="E45" s="991">
        <v>45204</v>
      </c>
      <c r="F45" s="860">
        <v>45207</v>
      </c>
      <c r="G45" s="860">
        <v>45207</v>
      </c>
      <c r="H45" s="860">
        <v>45207</v>
      </c>
      <c r="I45" s="860">
        <v>45207</v>
      </c>
      <c r="J45" s="860">
        <v>45210</v>
      </c>
      <c r="K45" s="860">
        <v>45207</v>
      </c>
      <c r="L45" s="860">
        <v>45210</v>
      </c>
      <c r="M45" s="860">
        <v>45209</v>
      </c>
      <c r="N45" s="860">
        <v>45210</v>
      </c>
      <c r="O45" s="860">
        <v>45207</v>
      </c>
      <c r="P45" s="860">
        <v>45206</v>
      </c>
      <c r="Q45" s="860">
        <v>45207</v>
      </c>
      <c r="R45" s="860">
        <v>45208</v>
      </c>
      <c r="S45" s="866">
        <v>45205</v>
      </c>
      <c r="T45" s="124"/>
    </row>
    <row r="46" spans="1:20" s="122" customFormat="1" ht="18" hidden="1" customHeight="1">
      <c r="A46" s="1302"/>
      <c r="B46" s="637"/>
      <c r="C46" s="645"/>
      <c r="D46" s="639"/>
      <c r="E46" s="640"/>
      <c r="F46" s="641"/>
      <c r="G46" s="642"/>
      <c r="H46" s="642"/>
      <c r="I46" s="642"/>
      <c r="J46" s="642"/>
      <c r="K46" s="642"/>
      <c r="L46" s="642"/>
      <c r="M46" s="641"/>
      <c r="N46" s="642"/>
      <c r="O46" s="642"/>
      <c r="P46" s="642"/>
      <c r="Q46" s="642"/>
      <c r="R46" s="642"/>
      <c r="S46" s="644"/>
      <c r="T46" s="124"/>
    </row>
    <row r="47" spans="1:20" s="122" customFormat="1" ht="18" hidden="1" customHeight="1">
      <c r="A47" s="1321"/>
      <c r="B47" s="191"/>
      <c r="C47" s="192"/>
      <c r="D47" s="359"/>
      <c r="E47" s="360"/>
      <c r="F47" s="361"/>
      <c r="G47" s="362"/>
      <c r="H47" s="362"/>
      <c r="I47" s="362"/>
      <c r="J47" s="362"/>
      <c r="K47" s="362"/>
      <c r="L47" s="362"/>
      <c r="M47" s="361"/>
      <c r="N47" s="362"/>
      <c r="O47" s="362"/>
      <c r="P47" s="362"/>
      <c r="Q47" s="362"/>
      <c r="R47" s="362"/>
      <c r="S47" s="373"/>
      <c r="T47" s="124"/>
    </row>
    <row r="48" spans="1:20" s="122" customFormat="1" ht="18" hidden="1" customHeight="1">
      <c r="A48" s="1321"/>
      <c r="B48" s="240"/>
      <c r="C48" s="241"/>
      <c r="D48" s="364"/>
      <c r="E48" s="360"/>
      <c r="F48" s="365"/>
      <c r="G48" s="366"/>
      <c r="H48" s="366"/>
      <c r="I48" s="366"/>
      <c r="J48" s="366"/>
      <c r="K48" s="366"/>
      <c r="L48" s="366"/>
      <c r="M48" s="365"/>
      <c r="N48" s="366"/>
      <c r="O48" s="366"/>
      <c r="P48" s="366"/>
      <c r="Q48" s="366"/>
      <c r="R48" s="366"/>
      <c r="S48" s="374"/>
      <c r="T48" s="124"/>
    </row>
    <row r="49" spans="1:20" s="122" customFormat="1" ht="18" hidden="1" customHeight="1" thickBot="1">
      <c r="A49" s="1322"/>
      <c r="B49" s="195"/>
      <c r="C49" s="215"/>
      <c r="D49" s="368"/>
      <c r="E49" s="369"/>
      <c r="F49" s="370"/>
      <c r="G49" s="371"/>
      <c r="H49" s="371"/>
      <c r="I49" s="371"/>
      <c r="J49" s="371"/>
      <c r="K49" s="371"/>
      <c r="L49" s="371"/>
      <c r="M49" s="370"/>
      <c r="N49" s="371"/>
      <c r="O49" s="371"/>
      <c r="P49" s="371"/>
      <c r="Q49" s="371"/>
      <c r="R49" s="371"/>
      <c r="S49" s="375"/>
      <c r="T49" s="124"/>
    </row>
    <row r="51" spans="1:20">
      <c r="A51" s="143" t="s">
        <v>183</v>
      </c>
      <c r="B51" s="143"/>
    </row>
  </sheetData>
  <mergeCells count="24">
    <mergeCell ref="A1:S1"/>
    <mergeCell ref="A2:S2"/>
    <mergeCell ref="A3:S3"/>
    <mergeCell ref="A4:S4"/>
    <mergeCell ref="G8:G9"/>
    <mergeCell ref="F7:S7"/>
    <mergeCell ref="R6:S6"/>
    <mergeCell ref="F8:F9"/>
    <mergeCell ref="S8:S9"/>
    <mergeCell ref="C7:C9"/>
    <mergeCell ref="D7:D9"/>
    <mergeCell ref="E7:E9"/>
    <mergeCell ref="A30:A33"/>
    <mergeCell ref="A7:A9"/>
    <mergeCell ref="B7:B9"/>
    <mergeCell ref="A46:A49"/>
    <mergeCell ref="A42:A45"/>
    <mergeCell ref="A38:A41"/>
    <mergeCell ref="A14:A17"/>
    <mergeCell ref="A18:A21"/>
    <mergeCell ref="A10:A13"/>
    <mergeCell ref="A34:A37"/>
    <mergeCell ref="A22:A25"/>
    <mergeCell ref="A26:A29"/>
  </mergeCells>
  <hyperlinks>
    <hyperlink ref="A5" location="INDEX!A1" display="BACK TO INDEX"/>
  </hyperlinks>
  <pageMargins left="0.7" right="0.7" top="0.5" bottom="0" header="0.3" footer="0.3"/>
  <pageSetup paperSize="9"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70C0"/>
  </sheetPr>
  <dimension ref="A1:M19"/>
  <sheetViews>
    <sheetView zoomScaleNormal="100" workbookViewId="0">
      <selection activeCell="A21" sqref="A21"/>
    </sheetView>
  </sheetViews>
  <sheetFormatPr defaultRowHeight="12.75"/>
  <cols>
    <col min="1" max="1" width="22.7109375" style="17" customWidth="1"/>
    <col min="2" max="2" width="10.42578125" style="17" customWidth="1"/>
    <col min="3" max="3" width="16.5703125" style="17" customWidth="1"/>
    <col min="4" max="6" width="17.7109375" style="17" customWidth="1"/>
    <col min="7" max="8" width="16.5703125" style="17" customWidth="1"/>
    <col min="9" max="31" width="9.140625" style="17" customWidth="1"/>
    <col min="32" max="16384" width="9.140625" style="17"/>
  </cols>
  <sheetData>
    <row r="1" spans="1:10" s="6" customFormat="1" ht="26.25">
      <c r="A1" s="1279" t="s">
        <v>170</v>
      </c>
      <c r="B1" s="1279"/>
      <c r="C1" s="1279"/>
      <c r="D1" s="1279"/>
      <c r="E1" s="1279"/>
      <c r="F1" s="1279"/>
    </row>
    <row r="2" spans="1:10" s="7" customFormat="1" ht="18.75">
      <c r="A2" s="1280" t="s">
        <v>174</v>
      </c>
      <c r="B2" s="1280"/>
      <c r="C2" s="1280"/>
      <c r="D2" s="1280"/>
      <c r="E2" s="1280"/>
      <c r="F2" s="1280"/>
    </row>
    <row r="3" spans="1:10" s="7" customFormat="1" ht="18.75">
      <c r="A3" s="1280" t="s">
        <v>175</v>
      </c>
      <c r="B3" s="1280"/>
      <c r="C3" s="1280"/>
      <c r="D3" s="1280"/>
      <c r="E3" s="1280"/>
      <c r="F3" s="1280"/>
    </row>
    <row r="4" spans="1:10" s="15" customFormat="1" ht="23.25">
      <c r="A4" s="1334" t="s">
        <v>75</v>
      </c>
      <c r="B4" s="1334"/>
      <c r="C4" s="1334"/>
      <c r="D4" s="1334"/>
      <c r="E4" s="1334"/>
      <c r="F4" s="1334"/>
    </row>
    <row r="5" spans="1:10" s="28" customFormat="1" ht="18" customHeight="1">
      <c r="A5" s="795" t="s">
        <v>91</v>
      </c>
      <c r="B5" s="32"/>
      <c r="C5" s="32"/>
      <c r="D5" s="32"/>
    </row>
    <row r="6" spans="1:10" ht="13.5" thickBot="1">
      <c r="E6" s="242" t="s">
        <v>47</v>
      </c>
      <c r="F6" s="243">
        <f ca="1">TODAY()</f>
        <v>45163</v>
      </c>
    </row>
    <row r="7" spans="1:10" ht="25.5">
      <c r="A7" s="1335" t="s">
        <v>423</v>
      </c>
      <c r="B7" s="1337" t="s">
        <v>33</v>
      </c>
      <c r="C7" s="869" t="s">
        <v>428</v>
      </c>
      <c r="D7" s="1339" t="s">
        <v>25</v>
      </c>
      <c r="E7" s="1339"/>
      <c r="F7" s="1340"/>
    </row>
    <row r="8" spans="1:10" ht="26.25" thickBot="1">
      <c r="A8" s="1336"/>
      <c r="B8" s="1338"/>
      <c r="C8" s="1164" t="s">
        <v>34</v>
      </c>
      <c r="D8" s="1164" t="s">
        <v>427</v>
      </c>
      <c r="E8" s="1164" t="s">
        <v>425</v>
      </c>
      <c r="F8" s="1165" t="s">
        <v>426</v>
      </c>
    </row>
    <row r="9" spans="1:10" s="47" customFormat="1" ht="16.5" customHeight="1">
      <c r="A9" s="1160" t="s">
        <v>681</v>
      </c>
      <c r="B9" s="1161" t="s">
        <v>682</v>
      </c>
      <c r="C9" s="1162">
        <v>45165</v>
      </c>
      <c r="D9" s="1162">
        <f>C9+11</f>
        <v>45176</v>
      </c>
      <c r="E9" s="1162">
        <f t="shared" ref="E9:E14" si="0">C9+12</f>
        <v>45177</v>
      </c>
      <c r="F9" s="1163">
        <f t="shared" ref="F9:F15" si="1">C9+13</f>
        <v>45178</v>
      </c>
      <c r="G9" s="17"/>
      <c r="H9" s="17"/>
      <c r="I9" s="17"/>
      <c r="J9" s="17"/>
    </row>
    <row r="10" spans="1:10" s="47" customFormat="1" ht="16.5" customHeight="1">
      <c r="A10" s="870" t="s">
        <v>467</v>
      </c>
      <c r="B10" s="1099" t="s">
        <v>683</v>
      </c>
      <c r="C10" s="1098">
        <f t="shared" ref="C10:C16" si="2">C9+7</f>
        <v>45172</v>
      </c>
      <c r="D10" s="1098">
        <f t="shared" ref="D10:D15" si="3">C10+11</f>
        <v>45183</v>
      </c>
      <c r="E10" s="1098">
        <f t="shared" si="0"/>
        <v>45184</v>
      </c>
      <c r="F10" s="871">
        <f t="shared" si="1"/>
        <v>45185</v>
      </c>
      <c r="G10" s="17"/>
      <c r="H10" s="17"/>
      <c r="I10" s="17"/>
      <c r="J10" s="17"/>
    </row>
    <row r="11" spans="1:10" s="47" customFormat="1" ht="16.5" customHeight="1">
      <c r="A11" s="870" t="s">
        <v>475</v>
      </c>
      <c r="B11" s="1099" t="s">
        <v>684</v>
      </c>
      <c r="C11" s="1098">
        <f t="shared" si="2"/>
        <v>45179</v>
      </c>
      <c r="D11" s="1098">
        <f t="shared" si="3"/>
        <v>45190</v>
      </c>
      <c r="E11" s="1098">
        <f t="shared" si="0"/>
        <v>45191</v>
      </c>
      <c r="F11" s="871">
        <f t="shared" si="1"/>
        <v>45192</v>
      </c>
      <c r="G11" s="17"/>
      <c r="H11" s="17"/>
      <c r="I11" s="17"/>
      <c r="J11" s="17"/>
    </row>
    <row r="12" spans="1:10" s="47" customFormat="1" ht="16.5" customHeight="1">
      <c r="A12" s="872" t="s">
        <v>793</v>
      </c>
      <c r="B12" s="1097" t="s">
        <v>685</v>
      </c>
      <c r="C12" s="1098">
        <f t="shared" si="2"/>
        <v>45186</v>
      </c>
      <c r="D12" s="1098">
        <f t="shared" si="3"/>
        <v>45197</v>
      </c>
      <c r="E12" s="1098">
        <f t="shared" si="0"/>
        <v>45198</v>
      </c>
      <c r="F12" s="871">
        <f t="shared" si="1"/>
        <v>45199</v>
      </c>
      <c r="G12" s="17"/>
      <c r="H12" s="17"/>
      <c r="I12" s="17"/>
      <c r="J12" s="17"/>
    </row>
    <row r="13" spans="1:10" s="47" customFormat="1" ht="16.5" customHeight="1">
      <c r="A13" s="872" t="s">
        <v>468</v>
      </c>
      <c r="B13" s="1097" t="s">
        <v>794</v>
      </c>
      <c r="C13" s="1098">
        <f t="shared" si="2"/>
        <v>45193</v>
      </c>
      <c r="D13" s="1098">
        <f t="shared" si="3"/>
        <v>45204</v>
      </c>
      <c r="E13" s="1098">
        <f t="shared" si="0"/>
        <v>45205</v>
      </c>
      <c r="F13" s="871">
        <f t="shared" si="1"/>
        <v>45206</v>
      </c>
      <c r="G13" s="17"/>
      <c r="H13" s="17"/>
      <c r="I13" s="17"/>
      <c r="J13" s="17"/>
    </row>
    <row r="14" spans="1:10" s="47" customFormat="1" ht="16.5" customHeight="1">
      <c r="A14" s="872" t="s">
        <v>510</v>
      </c>
      <c r="B14" s="1097" t="s">
        <v>795</v>
      </c>
      <c r="C14" s="1098">
        <f t="shared" si="2"/>
        <v>45200</v>
      </c>
      <c r="D14" s="1098">
        <f t="shared" si="3"/>
        <v>45211</v>
      </c>
      <c r="E14" s="1098">
        <f t="shared" si="0"/>
        <v>45212</v>
      </c>
      <c r="F14" s="871">
        <f t="shared" si="1"/>
        <v>45213</v>
      </c>
      <c r="G14" s="17"/>
      <c r="H14" s="17"/>
      <c r="I14" s="17"/>
      <c r="J14" s="17"/>
    </row>
    <row r="15" spans="1:10" s="47" customFormat="1" ht="16.5" customHeight="1">
      <c r="A15" s="872" t="s">
        <v>681</v>
      </c>
      <c r="B15" s="1097" t="s">
        <v>796</v>
      </c>
      <c r="C15" s="1098">
        <f t="shared" si="2"/>
        <v>45207</v>
      </c>
      <c r="D15" s="1098">
        <f t="shared" si="3"/>
        <v>45218</v>
      </c>
      <c r="E15" s="1098">
        <f>C15+12</f>
        <v>45219</v>
      </c>
      <c r="F15" s="871">
        <f t="shared" si="1"/>
        <v>45220</v>
      </c>
      <c r="G15" s="17"/>
      <c r="H15" s="17"/>
      <c r="I15" s="17"/>
      <c r="J15" s="17"/>
    </row>
    <row r="16" spans="1:10" s="47" customFormat="1" ht="16.5" customHeight="1">
      <c r="A16" s="872" t="s">
        <v>467</v>
      </c>
      <c r="B16" s="1097" t="s">
        <v>797</v>
      </c>
      <c r="C16" s="1098">
        <f t="shared" si="2"/>
        <v>45214</v>
      </c>
      <c r="D16" s="1098">
        <f t="shared" ref="D16" si="4">C16+11</f>
        <v>45225</v>
      </c>
      <c r="E16" s="1098">
        <f>C16+12</f>
        <v>45226</v>
      </c>
      <c r="F16" s="871">
        <f t="shared" ref="F16" si="5">C16+13</f>
        <v>45227</v>
      </c>
      <c r="G16" s="17"/>
      <c r="H16" s="17"/>
      <c r="I16" s="17"/>
      <c r="J16" s="17"/>
    </row>
    <row r="17" spans="1:13" s="47" customFormat="1" ht="16.5" customHeight="1" thickBot="1">
      <c r="A17" s="970"/>
      <c r="B17" s="971"/>
      <c r="C17" s="972"/>
      <c r="D17" s="972"/>
      <c r="E17" s="972"/>
      <c r="F17" s="973"/>
      <c r="G17" s="17"/>
      <c r="H17" s="17"/>
      <c r="I17" s="17"/>
      <c r="J17" s="17"/>
    </row>
    <row r="18" spans="1:13" s="47" customFormat="1" ht="16.5" customHeight="1">
      <c r="A18" s="17"/>
      <c r="B18" s="17"/>
      <c r="C18" s="17"/>
      <c r="D18" s="17"/>
      <c r="E18" s="17"/>
      <c r="F18" s="417"/>
      <c r="H18" s="17"/>
      <c r="I18" s="17"/>
      <c r="J18" s="17"/>
      <c r="K18" s="17"/>
      <c r="L18" s="17"/>
      <c r="M18" s="17"/>
    </row>
    <row r="19" spans="1:13" ht="15.75">
      <c r="A19" s="12" t="s">
        <v>184</v>
      </c>
      <c r="B19" s="149" t="s">
        <v>424</v>
      </c>
    </row>
  </sheetData>
  <mergeCells count="7">
    <mergeCell ref="A4:F4"/>
    <mergeCell ref="A7:A8"/>
    <mergeCell ref="B7:B8"/>
    <mergeCell ref="D7:F7"/>
    <mergeCell ref="A1:F1"/>
    <mergeCell ref="A2:F2"/>
    <mergeCell ref="A3:F3"/>
  </mergeCells>
  <phoneticPr fontId="21" type="noConversion"/>
  <hyperlinks>
    <hyperlink ref="A5" location="INDEX!A1" display="BACK TO INDEX"/>
  </hyperlinks>
  <pageMargins left="0.5" right="0.5" top="0.5" bottom="0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29"/>
  <sheetViews>
    <sheetView zoomScaleNormal="100" workbookViewId="0">
      <pane ySplit="8" topLeftCell="A9" activePane="bottomLeft" state="frozen"/>
      <selection activeCell="A18" sqref="A18"/>
      <selection pane="bottomLeft" activeCell="A31" sqref="A31"/>
    </sheetView>
  </sheetViews>
  <sheetFormatPr defaultRowHeight="12.75"/>
  <cols>
    <col min="1" max="1" width="8.5703125" style="17" customWidth="1"/>
    <col min="2" max="2" width="19.7109375" style="17" customWidth="1"/>
    <col min="3" max="3" width="3" style="17" customWidth="1"/>
    <col min="4" max="4" width="5" style="17" customWidth="1"/>
    <col min="5" max="6" width="8.7109375" style="17" customWidth="1"/>
    <col min="7" max="7" width="9.7109375" style="17" hidden="1" customWidth="1"/>
    <col min="8" max="8" width="8.7109375" style="17" hidden="1" customWidth="1"/>
    <col min="9" max="10" width="8.7109375" style="17" customWidth="1"/>
    <col min="11" max="11" width="10.28515625" style="17" customWidth="1"/>
    <col min="12" max="17" width="11.7109375" style="17" customWidth="1"/>
    <col min="18" max="19" width="11.7109375" style="17" hidden="1" customWidth="1"/>
    <col min="20" max="20" width="12.42578125" style="17" hidden="1" customWidth="1"/>
    <col min="21" max="21" width="11.7109375" style="17" customWidth="1"/>
    <col min="22" max="16384" width="9.140625" style="17"/>
  </cols>
  <sheetData>
    <row r="1" spans="1:21" s="248" customFormat="1" ht="26.25">
      <c r="A1" s="1341" t="s">
        <v>170</v>
      </c>
      <c r="B1" s="1341"/>
      <c r="C1" s="1341"/>
      <c r="D1" s="1341"/>
      <c r="E1" s="1341"/>
      <c r="F1" s="1341"/>
      <c r="G1" s="1341"/>
      <c r="H1" s="1341"/>
      <c r="I1" s="1341"/>
      <c r="J1" s="1341"/>
      <c r="K1" s="1341"/>
      <c r="L1" s="1341"/>
      <c r="M1" s="1341"/>
      <c r="N1" s="1341"/>
      <c r="O1" s="1341"/>
      <c r="P1" s="1341"/>
      <c r="Q1" s="1341"/>
      <c r="R1" s="1341"/>
      <c r="S1" s="1341"/>
      <c r="T1" s="1341"/>
      <c r="U1" s="1341"/>
    </row>
    <row r="2" spans="1:21" s="246" customFormat="1" ht="18.75">
      <c r="A2" s="1342" t="s">
        <v>174</v>
      </c>
      <c r="B2" s="1342"/>
      <c r="C2" s="1342"/>
      <c r="D2" s="1342"/>
      <c r="E2" s="1342"/>
      <c r="F2" s="1342"/>
      <c r="G2" s="1342"/>
      <c r="H2" s="1342"/>
      <c r="I2" s="1342"/>
      <c r="J2" s="1342"/>
      <c r="K2" s="1342"/>
      <c r="L2" s="1342"/>
      <c r="M2" s="1342"/>
      <c r="N2" s="1342"/>
      <c r="O2" s="1342"/>
      <c r="P2" s="1342"/>
      <c r="Q2" s="1342"/>
      <c r="R2" s="1342"/>
      <c r="S2" s="1342"/>
      <c r="T2" s="1342"/>
      <c r="U2" s="1342"/>
    </row>
    <row r="3" spans="1:21" s="246" customFormat="1" ht="19.5" thickBot="1">
      <c r="A3" s="1343" t="s">
        <v>175</v>
      </c>
      <c r="B3" s="1343"/>
      <c r="C3" s="1343"/>
      <c r="D3" s="1343"/>
      <c r="E3" s="1343"/>
      <c r="F3" s="1343"/>
      <c r="G3" s="1343"/>
      <c r="H3" s="1343"/>
      <c r="I3" s="1343"/>
      <c r="J3" s="1343"/>
      <c r="K3" s="1343"/>
      <c r="L3" s="1343"/>
      <c r="M3" s="1343"/>
      <c r="N3" s="1343"/>
      <c r="O3" s="1343"/>
      <c r="P3" s="1343"/>
      <c r="Q3" s="1343"/>
      <c r="R3" s="1343"/>
      <c r="S3" s="1343"/>
      <c r="T3" s="1343"/>
      <c r="U3" s="1343"/>
    </row>
    <row r="4" spans="1:21" s="14" customFormat="1" ht="24" thickTop="1">
      <c r="A4" s="1334" t="s">
        <v>75</v>
      </c>
      <c r="B4" s="1334"/>
      <c r="C4" s="1334"/>
      <c r="D4" s="1334"/>
      <c r="E4" s="1334"/>
      <c r="F4" s="1334"/>
      <c r="G4" s="1334"/>
      <c r="H4" s="1334"/>
      <c r="I4" s="1334"/>
      <c r="J4" s="1334"/>
      <c r="K4" s="1334"/>
      <c r="L4" s="1334"/>
      <c r="M4" s="1334"/>
      <c r="N4" s="1334"/>
      <c r="O4" s="1334"/>
      <c r="P4" s="1334"/>
      <c r="Q4" s="1334"/>
      <c r="R4" s="1334"/>
      <c r="S4" s="1334"/>
      <c r="T4" s="1334"/>
      <c r="U4" s="1334"/>
    </row>
    <row r="5" spans="1:21" s="31" customFormat="1" ht="21" customHeight="1">
      <c r="A5" s="795" t="s">
        <v>91</v>
      </c>
      <c r="B5" s="1121"/>
      <c r="C5" s="29"/>
      <c r="D5" s="29"/>
      <c r="E5" s="30"/>
      <c r="P5" s="245"/>
      <c r="Q5" s="245"/>
      <c r="R5" s="249"/>
    </row>
    <row r="6" spans="1:21" ht="13.5" thickBot="1">
      <c r="T6" s="300" t="s">
        <v>47</v>
      </c>
      <c r="U6" s="301">
        <f ca="1">TODAY()</f>
        <v>45163</v>
      </c>
    </row>
    <row r="7" spans="1:21" ht="21" customHeight="1">
      <c r="A7" s="306" t="s">
        <v>150</v>
      </c>
      <c r="B7" s="1349" t="s">
        <v>27</v>
      </c>
      <c r="C7" s="1350"/>
      <c r="D7" s="1350"/>
      <c r="E7" s="1344" t="s">
        <v>28</v>
      </c>
      <c r="F7" s="1345"/>
      <c r="G7" s="1345"/>
      <c r="H7" s="1345"/>
      <c r="I7" s="1354"/>
      <c r="J7" s="1355"/>
      <c r="K7" s="307" t="s">
        <v>29</v>
      </c>
      <c r="L7" s="1344" t="s">
        <v>30</v>
      </c>
      <c r="M7" s="1345"/>
      <c r="N7" s="1345"/>
      <c r="O7" s="1346" t="s">
        <v>31</v>
      </c>
      <c r="P7" s="1346"/>
      <c r="Q7" s="1346"/>
      <c r="R7" s="1204"/>
      <c r="S7" s="1204"/>
      <c r="T7" s="1204"/>
      <c r="U7" s="1205"/>
    </row>
    <row r="8" spans="1:21" ht="37.5" customHeight="1" thickBot="1">
      <c r="A8" s="308" t="s">
        <v>151</v>
      </c>
      <c r="B8" s="1351"/>
      <c r="C8" s="1352"/>
      <c r="D8" s="1352"/>
      <c r="E8" s="1353" t="s">
        <v>32</v>
      </c>
      <c r="F8" s="1347"/>
      <c r="G8" s="1347" t="s">
        <v>220</v>
      </c>
      <c r="H8" s="1347"/>
      <c r="I8" s="1347" t="s">
        <v>291</v>
      </c>
      <c r="J8" s="1348"/>
      <c r="K8" s="309" t="s">
        <v>3</v>
      </c>
      <c r="L8" s="310" t="s">
        <v>24</v>
      </c>
      <c r="M8" s="310" t="s">
        <v>5</v>
      </c>
      <c r="N8" s="311" t="s">
        <v>4</v>
      </c>
      <c r="O8" s="1206" t="s">
        <v>7</v>
      </c>
      <c r="P8" s="1206" t="s">
        <v>26</v>
      </c>
      <c r="Q8" s="1206" t="s">
        <v>859</v>
      </c>
      <c r="R8" s="310" t="s">
        <v>221</v>
      </c>
      <c r="S8" s="310" t="s">
        <v>222</v>
      </c>
      <c r="T8" s="312" t="s">
        <v>223</v>
      </c>
      <c r="U8" s="313" t="s">
        <v>22</v>
      </c>
    </row>
    <row r="9" spans="1:21">
      <c r="A9" s="266" t="s">
        <v>149</v>
      </c>
      <c r="B9" s="171" t="s">
        <v>506</v>
      </c>
      <c r="C9" s="268" t="s">
        <v>139</v>
      </c>
      <c r="D9" s="299">
        <v>201</v>
      </c>
      <c r="E9" s="269">
        <v>45163</v>
      </c>
      <c r="F9" s="270">
        <v>0.16666666666666666</v>
      </c>
      <c r="G9" s="271">
        <v>45162</v>
      </c>
      <c r="H9" s="272">
        <v>0.33333333333333331</v>
      </c>
      <c r="I9" s="273">
        <v>45162</v>
      </c>
      <c r="J9" s="274">
        <v>0.33333333333333331</v>
      </c>
      <c r="K9" s="275">
        <v>45164</v>
      </c>
      <c r="L9" s="276">
        <v>45171</v>
      </c>
      <c r="M9" s="277">
        <v>45173</v>
      </c>
      <c r="N9" s="276">
        <v>45174</v>
      </c>
      <c r="O9" s="277"/>
      <c r="P9" s="277"/>
      <c r="Q9" s="277">
        <v>45179</v>
      </c>
      <c r="R9" s="278"/>
      <c r="S9" s="278"/>
      <c r="T9" s="279"/>
      <c r="U9" s="280"/>
    </row>
    <row r="10" spans="1:21">
      <c r="A10" s="266" t="s">
        <v>290</v>
      </c>
      <c r="B10" s="171" t="s">
        <v>593</v>
      </c>
      <c r="C10" s="268" t="s">
        <v>139</v>
      </c>
      <c r="D10" s="299">
        <v>52</v>
      </c>
      <c r="E10" s="269">
        <v>45164</v>
      </c>
      <c r="F10" s="270">
        <v>0.375</v>
      </c>
      <c r="G10" s="271">
        <v>45163</v>
      </c>
      <c r="H10" s="272">
        <v>0.91666666666666663</v>
      </c>
      <c r="I10" s="273">
        <v>45163</v>
      </c>
      <c r="J10" s="274">
        <v>0.91666666666666663</v>
      </c>
      <c r="K10" s="275">
        <v>45165</v>
      </c>
      <c r="L10" s="276"/>
      <c r="M10" s="277"/>
      <c r="N10" s="276"/>
      <c r="O10" s="277">
        <v>45173</v>
      </c>
      <c r="P10" s="277">
        <v>45173</v>
      </c>
      <c r="Q10" s="277"/>
      <c r="R10" s="278"/>
      <c r="S10" s="278"/>
      <c r="T10" s="279"/>
      <c r="U10" s="280"/>
    </row>
    <row r="11" spans="1:21" ht="13.5" thickBot="1">
      <c r="A11" s="266" t="s">
        <v>219</v>
      </c>
      <c r="B11" s="171" t="s">
        <v>457</v>
      </c>
      <c r="C11" s="268" t="s">
        <v>139</v>
      </c>
      <c r="D11" s="299">
        <v>222</v>
      </c>
      <c r="E11" s="269">
        <v>45163</v>
      </c>
      <c r="F11" s="270">
        <v>0.99930555555555556</v>
      </c>
      <c r="G11" s="271">
        <v>45163</v>
      </c>
      <c r="H11" s="272">
        <v>0.99930555555555556</v>
      </c>
      <c r="I11" s="273">
        <v>45163</v>
      </c>
      <c r="J11" s="274">
        <v>0.99930555555555556</v>
      </c>
      <c r="K11" s="275">
        <v>45165</v>
      </c>
      <c r="L11" s="276"/>
      <c r="M11" s="277">
        <v>45173</v>
      </c>
      <c r="N11" s="276">
        <v>45172</v>
      </c>
      <c r="O11" s="277">
        <v>45177</v>
      </c>
      <c r="P11" s="277">
        <v>45176</v>
      </c>
      <c r="Q11" s="277"/>
      <c r="R11" s="278"/>
      <c r="S11" s="278"/>
      <c r="T11" s="279"/>
      <c r="U11" s="280">
        <v>45175</v>
      </c>
    </row>
    <row r="12" spans="1:21" ht="15.75" customHeight="1">
      <c r="A12" s="250" t="s">
        <v>147</v>
      </c>
      <c r="B12" s="788" t="s">
        <v>642</v>
      </c>
      <c r="C12" s="252" t="s">
        <v>139</v>
      </c>
      <c r="D12" s="294">
        <v>2</v>
      </c>
      <c r="E12" s="253">
        <v>45165</v>
      </c>
      <c r="F12" s="254">
        <v>0.375</v>
      </c>
      <c r="G12" s="255">
        <v>45164</v>
      </c>
      <c r="H12" s="256">
        <v>0.54166666666666663</v>
      </c>
      <c r="I12" s="257">
        <v>45164</v>
      </c>
      <c r="J12" s="258">
        <v>0.54166666666666663</v>
      </c>
      <c r="K12" s="259">
        <v>45166</v>
      </c>
      <c r="L12" s="260"/>
      <c r="M12" s="261"/>
      <c r="N12" s="262"/>
      <c r="O12" s="261">
        <v>45175</v>
      </c>
      <c r="P12" s="261">
        <v>45176</v>
      </c>
      <c r="Q12" s="261"/>
      <c r="R12" s="263"/>
      <c r="S12" s="263"/>
      <c r="T12" s="264"/>
      <c r="U12" s="265"/>
    </row>
    <row r="13" spans="1:21" ht="15.75" customHeight="1">
      <c r="A13" s="266" t="s">
        <v>149</v>
      </c>
      <c r="B13" s="171" t="s">
        <v>383</v>
      </c>
      <c r="C13" s="268" t="s">
        <v>139</v>
      </c>
      <c r="D13" s="299">
        <v>30</v>
      </c>
      <c r="E13" s="269">
        <v>45170</v>
      </c>
      <c r="F13" s="270">
        <v>0.16666666666666666</v>
      </c>
      <c r="G13" s="271">
        <v>45169</v>
      </c>
      <c r="H13" s="272">
        <v>0.33333333333333331</v>
      </c>
      <c r="I13" s="273">
        <v>45169</v>
      </c>
      <c r="J13" s="274">
        <v>0.33333333333333331</v>
      </c>
      <c r="K13" s="275">
        <v>45171</v>
      </c>
      <c r="L13" s="276">
        <v>45178</v>
      </c>
      <c r="M13" s="277">
        <v>45180</v>
      </c>
      <c r="N13" s="276">
        <v>45181</v>
      </c>
      <c r="O13" s="277"/>
      <c r="P13" s="277"/>
      <c r="Q13" s="277">
        <v>45186</v>
      </c>
      <c r="R13" s="278"/>
      <c r="S13" s="278"/>
      <c r="T13" s="279"/>
      <c r="U13" s="280"/>
    </row>
    <row r="14" spans="1:21" s="190" customFormat="1" ht="15.75" customHeight="1">
      <c r="A14" s="646" t="s">
        <v>290</v>
      </c>
      <c r="B14" s="171" t="s">
        <v>623</v>
      </c>
      <c r="C14" s="268" t="s">
        <v>139</v>
      </c>
      <c r="D14" s="299">
        <v>61</v>
      </c>
      <c r="E14" s="269">
        <v>45171</v>
      </c>
      <c r="F14" s="270">
        <v>0.375</v>
      </c>
      <c r="G14" s="174">
        <v>45170</v>
      </c>
      <c r="H14" s="175">
        <v>0.91666666666666663</v>
      </c>
      <c r="I14" s="176">
        <v>45170</v>
      </c>
      <c r="J14" s="177">
        <v>0.91666666666666663</v>
      </c>
      <c r="K14" s="581">
        <v>45172</v>
      </c>
      <c r="L14" s="140"/>
      <c r="M14" s="140"/>
      <c r="N14" s="141"/>
      <c r="O14" s="140">
        <v>45180</v>
      </c>
      <c r="P14" s="140">
        <v>45180</v>
      </c>
      <c r="Q14" s="140"/>
      <c r="R14" s="138"/>
      <c r="S14" s="138"/>
      <c r="T14" s="181"/>
      <c r="U14" s="647"/>
    </row>
    <row r="15" spans="1:21" s="190" customFormat="1" ht="15.75" customHeight="1" thickBot="1">
      <c r="A15" s="552" t="s">
        <v>219</v>
      </c>
      <c r="B15" s="789" t="s">
        <v>256</v>
      </c>
      <c r="C15" s="1030" t="s">
        <v>139</v>
      </c>
      <c r="D15" s="1032">
        <v>688</v>
      </c>
      <c r="E15" s="269">
        <v>45170</v>
      </c>
      <c r="F15" s="270">
        <v>0.99930555555555556</v>
      </c>
      <c r="G15" s="553">
        <v>45170</v>
      </c>
      <c r="H15" s="554">
        <v>0.99930555555555556</v>
      </c>
      <c r="I15" s="555">
        <v>45170</v>
      </c>
      <c r="J15" s="556">
        <v>0.99930555555555556</v>
      </c>
      <c r="K15" s="563">
        <v>45172</v>
      </c>
      <c r="L15" s="557"/>
      <c r="M15" s="558">
        <v>45180</v>
      </c>
      <c r="N15" s="559">
        <v>45179</v>
      </c>
      <c r="O15" s="558">
        <v>45184</v>
      </c>
      <c r="P15" s="558">
        <v>45183</v>
      </c>
      <c r="Q15" s="558"/>
      <c r="R15" s="560"/>
      <c r="S15" s="560"/>
      <c r="T15" s="561"/>
      <c r="U15" s="562">
        <v>45182</v>
      </c>
    </row>
    <row r="16" spans="1:21" ht="15.75" customHeight="1">
      <c r="A16" s="250" t="s">
        <v>147</v>
      </c>
      <c r="B16" s="788" t="s">
        <v>751</v>
      </c>
      <c r="C16" s="252" t="s">
        <v>139</v>
      </c>
      <c r="D16" s="294">
        <v>27</v>
      </c>
      <c r="E16" s="253">
        <v>45172</v>
      </c>
      <c r="F16" s="254">
        <v>0.375</v>
      </c>
      <c r="G16" s="255">
        <v>45176</v>
      </c>
      <c r="H16" s="256">
        <v>0.66666666666666663</v>
      </c>
      <c r="I16" s="257">
        <v>45171</v>
      </c>
      <c r="J16" s="258">
        <v>0.54166666666666663</v>
      </c>
      <c r="K16" s="259">
        <v>45173</v>
      </c>
      <c r="L16" s="260"/>
      <c r="M16" s="261"/>
      <c r="N16" s="262"/>
      <c r="O16" s="261">
        <v>45182</v>
      </c>
      <c r="P16" s="261">
        <v>45183</v>
      </c>
      <c r="Q16" s="261"/>
      <c r="R16" s="263"/>
      <c r="S16" s="263"/>
      <c r="T16" s="264"/>
      <c r="U16" s="265"/>
    </row>
    <row r="17" spans="1:21" ht="15.75" customHeight="1">
      <c r="A17" s="266" t="s">
        <v>149</v>
      </c>
      <c r="B17" s="171" t="s">
        <v>497</v>
      </c>
      <c r="C17" s="268" t="s">
        <v>139</v>
      </c>
      <c r="D17" s="299">
        <v>18</v>
      </c>
      <c r="E17" s="269">
        <v>45177</v>
      </c>
      <c r="F17" s="270">
        <v>0.16666666666666666</v>
      </c>
      <c r="G17" s="271" t="s">
        <v>622</v>
      </c>
      <c r="H17" s="272">
        <v>0.66666666666666663</v>
      </c>
      <c r="I17" s="273">
        <v>45176</v>
      </c>
      <c r="J17" s="274">
        <v>0.33333333333333331</v>
      </c>
      <c r="K17" s="275">
        <v>45178</v>
      </c>
      <c r="L17" s="276">
        <v>45185</v>
      </c>
      <c r="M17" s="277">
        <v>45187</v>
      </c>
      <c r="N17" s="276">
        <v>45188</v>
      </c>
      <c r="O17" s="277"/>
      <c r="P17" s="277"/>
      <c r="Q17" s="277">
        <v>45193</v>
      </c>
      <c r="R17" s="278"/>
      <c r="S17" s="278"/>
      <c r="T17" s="279"/>
      <c r="U17" s="280"/>
    </row>
    <row r="18" spans="1:21" ht="15.75" customHeight="1">
      <c r="A18" s="281" t="s">
        <v>290</v>
      </c>
      <c r="B18" s="171" t="s">
        <v>501</v>
      </c>
      <c r="C18" s="268" t="s">
        <v>139</v>
      </c>
      <c r="D18" s="298" t="s">
        <v>860</v>
      </c>
      <c r="E18" s="282">
        <v>45178</v>
      </c>
      <c r="F18" s="270">
        <v>0.375</v>
      </c>
      <c r="G18" s="271" t="s">
        <v>621</v>
      </c>
      <c r="H18" s="283">
        <v>0.66666666666666663</v>
      </c>
      <c r="I18" s="273">
        <v>45177</v>
      </c>
      <c r="J18" s="284">
        <v>0.91666666666666663</v>
      </c>
      <c r="K18" s="275">
        <v>45179</v>
      </c>
      <c r="L18" s="277"/>
      <c r="M18" s="277"/>
      <c r="N18" s="276"/>
      <c r="O18" s="277">
        <v>45187</v>
      </c>
      <c r="P18" s="277">
        <v>45187</v>
      </c>
      <c r="Q18" s="277"/>
      <c r="R18" s="278"/>
      <c r="S18" s="278"/>
      <c r="T18" s="279"/>
      <c r="U18" s="285"/>
    </row>
    <row r="19" spans="1:21" s="190" customFormat="1" ht="15.75" customHeight="1" thickBot="1">
      <c r="A19" s="552" t="s">
        <v>219</v>
      </c>
      <c r="B19" s="789" t="s">
        <v>478</v>
      </c>
      <c r="C19" s="1030" t="s">
        <v>139</v>
      </c>
      <c r="D19" s="1031">
        <v>169</v>
      </c>
      <c r="E19" s="269">
        <v>45177</v>
      </c>
      <c r="F19" s="270">
        <v>0.99930555555555556</v>
      </c>
      <c r="G19" s="553" t="s">
        <v>621</v>
      </c>
      <c r="H19" s="554">
        <v>0.66666666666666663</v>
      </c>
      <c r="I19" s="555">
        <v>45177</v>
      </c>
      <c r="J19" s="556">
        <v>0.99930555555555556</v>
      </c>
      <c r="K19" s="563">
        <v>45179</v>
      </c>
      <c r="L19" s="557"/>
      <c r="M19" s="558">
        <v>45187</v>
      </c>
      <c r="N19" s="559">
        <v>45186</v>
      </c>
      <c r="O19" s="558">
        <v>45191</v>
      </c>
      <c r="P19" s="558">
        <v>45190</v>
      </c>
      <c r="Q19" s="558"/>
      <c r="R19" s="560"/>
      <c r="S19" s="560"/>
      <c r="T19" s="561"/>
      <c r="U19" s="562">
        <v>45189</v>
      </c>
    </row>
    <row r="20" spans="1:21" ht="15.75" customHeight="1">
      <c r="A20" s="250" t="s">
        <v>147</v>
      </c>
      <c r="B20" s="788" t="s">
        <v>643</v>
      </c>
      <c r="C20" s="252" t="s">
        <v>139</v>
      </c>
      <c r="D20" s="294">
        <v>20</v>
      </c>
      <c r="E20" s="253">
        <v>45179</v>
      </c>
      <c r="F20" s="254">
        <v>0.375</v>
      </c>
      <c r="G20" s="255" t="s">
        <v>625</v>
      </c>
      <c r="H20" s="256">
        <v>0.66666666666666663</v>
      </c>
      <c r="I20" s="257">
        <v>45178</v>
      </c>
      <c r="J20" s="258">
        <v>0.54166666666666663</v>
      </c>
      <c r="K20" s="259">
        <v>45180</v>
      </c>
      <c r="L20" s="260"/>
      <c r="M20" s="261"/>
      <c r="N20" s="262"/>
      <c r="O20" s="261">
        <v>45189</v>
      </c>
      <c r="P20" s="261">
        <v>45190</v>
      </c>
      <c r="Q20" s="261"/>
      <c r="R20" s="263"/>
      <c r="S20" s="263"/>
      <c r="T20" s="264"/>
      <c r="U20" s="265"/>
    </row>
    <row r="21" spans="1:21" ht="15.75" customHeight="1">
      <c r="A21" s="266" t="s">
        <v>149</v>
      </c>
      <c r="B21" s="171" t="s">
        <v>344</v>
      </c>
      <c r="C21" s="268" t="s">
        <v>139</v>
      </c>
      <c r="D21" s="299">
        <v>28</v>
      </c>
      <c r="E21" s="269">
        <v>45184</v>
      </c>
      <c r="F21" s="270">
        <v>0.16666666666666666</v>
      </c>
      <c r="G21" s="271" t="s">
        <v>620</v>
      </c>
      <c r="H21" s="272">
        <v>0.66666666666666663</v>
      </c>
      <c r="I21" s="273">
        <v>45183</v>
      </c>
      <c r="J21" s="274">
        <v>0.33333333333333331</v>
      </c>
      <c r="K21" s="275">
        <v>45185</v>
      </c>
      <c r="L21" s="276">
        <v>45192</v>
      </c>
      <c r="M21" s="277">
        <v>45194</v>
      </c>
      <c r="N21" s="276">
        <v>45195</v>
      </c>
      <c r="O21" s="277"/>
      <c r="P21" s="277"/>
      <c r="Q21" s="277">
        <v>45200</v>
      </c>
      <c r="R21" s="278"/>
      <c r="S21" s="278"/>
      <c r="T21" s="279"/>
      <c r="U21" s="280"/>
    </row>
    <row r="22" spans="1:21" s="190" customFormat="1" ht="15.75" customHeight="1">
      <c r="A22" s="646" t="s">
        <v>290</v>
      </c>
      <c r="B22" s="171" t="s">
        <v>479</v>
      </c>
      <c r="C22" s="268" t="s">
        <v>139</v>
      </c>
      <c r="D22" s="299">
        <v>17</v>
      </c>
      <c r="E22" s="282">
        <v>45185</v>
      </c>
      <c r="F22" s="270">
        <v>0.375</v>
      </c>
      <c r="G22" s="174" t="s">
        <v>626</v>
      </c>
      <c r="H22" s="175">
        <v>0.66666666666666663</v>
      </c>
      <c r="I22" s="176">
        <v>45184</v>
      </c>
      <c r="J22" s="177">
        <v>0.91666666666666663</v>
      </c>
      <c r="K22" s="581">
        <v>45186</v>
      </c>
      <c r="L22" s="140"/>
      <c r="M22" s="140"/>
      <c r="N22" s="141"/>
      <c r="O22" s="140">
        <v>45194</v>
      </c>
      <c r="P22" s="140">
        <v>45194</v>
      </c>
      <c r="Q22" s="140"/>
      <c r="R22" s="138"/>
      <c r="S22" s="138"/>
      <c r="T22" s="181"/>
      <c r="U22" s="647"/>
    </row>
    <row r="23" spans="1:21" s="190" customFormat="1" ht="15.75" customHeight="1" thickBot="1">
      <c r="A23" s="552" t="s">
        <v>219</v>
      </c>
      <c r="B23" s="789" t="s">
        <v>507</v>
      </c>
      <c r="C23" s="1030" t="s">
        <v>139</v>
      </c>
      <c r="D23" s="1032">
        <v>30</v>
      </c>
      <c r="E23" s="269">
        <v>45184</v>
      </c>
      <c r="F23" s="270">
        <v>0.99930555555555556</v>
      </c>
      <c r="G23" s="553" t="s">
        <v>626</v>
      </c>
      <c r="H23" s="554">
        <v>0.66666666666666663</v>
      </c>
      <c r="I23" s="555">
        <v>45184</v>
      </c>
      <c r="J23" s="556">
        <v>0.99930555555555556</v>
      </c>
      <c r="K23" s="563">
        <v>45186</v>
      </c>
      <c r="L23" s="557"/>
      <c r="M23" s="558">
        <v>45194</v>
      </c>
      <c r="N23" s="559">
        <v>45193</v>
      </c>
      <c r="O23" s="558">
        <v>45198</v>
      </c>
      <c r="P23" s="558">
        <v>45197</v>
      </c>
      <c r="Q23" s="558"/>
      <c r="R23" s="560"/>
      <c r="S23" s="560"/>
      <c r="T23" s="561"/>
      <c r="U23" s="562">
        <v>45196</v>
      </c>
    </row>
    <row r="24" spans="1:21" ht="15.75" customHeight="1">
      <c r="A24" s="250" t="s">
        <v>147</v>
      </c>
      <c r="B24" s="788" t="s">
        <v>644</v>
      </c>
      <c r="C24" s="252" t="s">
        <v>139</v>
      </c>
      <c r="D24" s="294">
        <v>8</v>
      </c>
      <c r="E24" s="253">
        <v>45186</v>
      </c>
      <c r="F24" s="254">
        <v>0.375</v>
      </c>
      <c r="G24" s="255" t="s">
        <v>627</v>
      </c>
      <c r="H24" s="256">
        <v>0.66666666666666663</v>
      </c>
      <c r="I24" s="257">
        <v>45185</v>
      </c>
      <c r="J24" s="258">
        <v>0.54166666666666663</v>
      </c>
      <c r="K24" s="259">
        <v>45187</v>
      </c>
      <c r="L24" s="260"/>
      <c r="M24" s="261"/>
      <c r="N24" s="262"/>
      <c r="O24" s="261">
        <v>45196</v>
      </c>
      <c r="P24" s="261">
        <v>45197</v>
      </c>
      <c r="Q24" s="261"/>
      <c r="R24" s="263"/>
      <c r="S24" s="263"/>
      <c r="T24" s="264"/>
      <c r="U24" s="265"/>
    </row>
    <row r="25" spans="1:21" ht="15.75" customHeight="1">
      <c r="A25" s="266" t="s">
        <v>149</v>
      </c>
      <c r="B25" s="171" t="s">
        <v>506</v>
      </c>
      <c r="C25" s="268" t="s">
        <v>139</v>
      </c>
      <c r="D25" s="299">
        <v>200</v>
      </c>
      <c r="E25" s="269">
        <v>45191</v>
      </c>
      <c r="F25" s="270">
        <v>0.16666666666666666</v>
      </c>
      <c r="G25" s="271" t="s">
        <v>624</v>
      </c>
      <c r="H25" s="272">
        <v>0.66666666666666663</v>
      </c>
      <c r="I25" s="273">
        <v>45190</v>
      </c>
      <c r="J25" s="274">
        <v>0.33333333333333331</v>
      </c>
      <c r="K25" s="275">
        <v>45192</v>
      </c>
      <c r="L25" s="276">
        <v>45199</v>
      </c>
      <c r="M25" s="277">
        <v>45201</v>
      </c>
      <c r="N25" s="276">
        <v>45202</v>
      </c>
      <c r="O25" s="277"/>
      <c r="P25" s="277"/>
      <c r="Q25" s="277">
        <v>45207</v>
      </c>
      <c r="R25" s="278"/>
      <c r="S25" s="278"/>
      <c r="T25" s="279"/>
      <c r="U25" s="280"/>
    </row>
    <row r="26" spans="1:21" s="190" customFormat="1" ht="15.75" customHeight="1">
      <c r="A26" s="646" t="s">
        <v>290</v>
      </c>
      <c r="B26" s="171" t="s">
        <v>593</v>
      </c>
      <c r="C26" s="268" t="s">
        <v>139</v>
      </c>
      <c r="D26" s="299">
        <v>53</v>
      </c>
      <c r="E26" s="282">
        <v>45192</v>
      </c>
      <c r="F26" s="270">
        <v>0.375</v>
      </c>
      <c r="G26" s="174" t="s">
        <v>628</v>
      </c>
      <c r="H26" s="175">
        <v>0.66666666666666663</v>
      </c>
      <c r="I26" s="176">
        <v>45191</v>
      </c>
      <c r="J26" s="177">
        <v>0.91666666666666663</v>
      </c>
      <c r="K26" s="581">
        <v>45193</v>
      </c>
      <c r="L26" s="140"/>
      <c r="M26" s="140"/>
      <c r="N26" s="141"/>
      <c r="O26" s="140">
        <v>45201</v>
      </c>
      <c r="P26" s="140">
        <v>45201</v>
      </c>
      <c r="Q26" s="140"/>
      <c r="R26" s="138"/>
      <c r="S26" s="138"/>
      <c r="T26" s="181"/>
      <c r="U26" s="647"/>
    </row>
    <row r="27" spans="1:21" s="190" customFormat="1" ht="15.75" customHeight="1" thickBot="1">
      <c r="A27" s="552" t="s">
        <v>219</v>
      </c>
      <c r="B27" s="789" t="s">
        <v>457</v>
      </c>
      <c r="C27" s="1030" t="s">
        <v>139</v>
      </c>
      <c r="D27" s="1032">
        <v>223</v>
      </c>
      <c r="E27" s="269">
        <v>45191</v>
      </c>
      <c r="F27" s="270">
        <v>0.99930555555555556</v>
      </c>
      <c r="G27" s="553" t="s">
        <v>628</v>
      </c>
      <c r="H27" s="554">
        <v>0.66666666666666663</v>
      </c>
      <c r="I27" s="555">
        <v>45191</v>
      </c>
      <c r="J27" s="1122">
        <v>0.99930555555555556</v>
      </c>
      <c r="K27" s="563">
        <v>45193</v>
      </c>
      <c r="L27" s="557"/>
      <c r="M27" s="558">
        <v>45201</v>
      </c>
      <c r="N27" s="559">
        <v>45200</v>
      </c>
      <c r="O27" s="558">
        <v>45205</v>
      </c>
      <c r="P27" s="558">
        <v>45204</v>
      </c>
      <c r="Q27" s="558"/>
      <c r="R27" s="560"/>
      <c r="S27" s="560"/>
      <c r="T27" s="561"/>
      <c r="U27" s="562">
        <v>45203</v>
      </c>
    </row>
    <row r="28" spans="1:21" ht="15.75" customHeight="1">
      <c r="A28" s="250" t="s">
        <v>147</v>
      </c>
      <c r="B28" s="788" t="s">
        <v>642</v>
      </c>
      <c r="C28" s="252" t="s">
        <v>139</v>
      </c>
      <c r="D28" s="294">
        <v>3</v>
      </c>
      <c r="E28" s="253">
        <v>45193</v>
      </c>
      <c r="F28" s="254">
        <v>0.375</v>
      </c>
      <c r="G28" s="255">
        <v>45164</v>
      </c>
      <c r="H28" s="256">
        <v>0.54166666666666663</v>
      </c>
      <c r="I28" s="257">
        <v>45192</v>
      </c>
      <c r="J28" s="258">
        <v>0.54166666666666663</v>
      </c>
      <c r="K28" s="259">
        <v>45194</v>
      </c>
      <c r="L28" s="260"/>
      <c r="M28" s="261"/>
      <c r="N28" s="262"/>
      <c r="O28" s="261">
        <v>45203</v>
      </c>
      <c r="P28" s="261">
        <v>45204</v>
      </c>
      <c r="Q28" s="261"/>
      <c r="R28" s="263"/>
      <c r="S28" s="263"/>
      <c r="T28" s="264"/>
      <c r="U28" s="265"/>
    </row>
    <row r="29" spans="1:21" s="190" customFormat="1" ht="15.75" customHeight="1" thickBot="1">
      <c r="A29" s="552" t="s">
        <v>149</v>
      </c>
      <c r="B29" s="789" t="s">
        <v>383</v>
      </c>
      <c r="C29" s="1030" t="s">
        <v>139</v>
      </c>
      <c r="D29" s="1032">
        <v>31</v>
      </c>
      <c r="E29" s="1251">
        <v>45198</v>
      </c>
      <c r="F29" s="1252">
        <v>0.16666666666666666</v>
      </c>
      <c r="G29" s="553" t="s">
        <v>624</v>
      </c>
      <c r="H29" s="554">
        <v>0.66666666666666663</v>
      </c>
      <c r="I29" s="555">
        <v>45197</v>
      </c>
      <c r="J29" s="554">
        <v>0.33333333333333331</v>
      </c>
      <c r="K29" s="563">
        <v>45199</v>
      </c>
      <c r="L29" s="557">
        <v>45206</v>
      </c>
      <c r="M29" s="558">
        <v>45208</v>
      </c>
      <c r="N29" s="559">
        <v>45209</v>
      </c>
      <c r="O29" s="558"/>
      <c r="P29" s="558"/>
      <c r="Q29" s="558">
        <v>45214</v>
      </c>
      <c r="R29" s="560"/>
      <c r="S29" s="560"/>
      <c r="T29" s="561"/>
      <c r="U29" s="562"/>
    </row>
  </sheetData>
  <mergeCells count="11">
    <mergeCell ref="I8:J8"/>
    <mergeCell ref="B7:D8"/>
    <mergeCell ref="E8:F8"/>
    <mergeCell ref="G8:H8"/>
    <mergeCell ref="E7:J7"/>
    <mergeCell ref="A1:U1"/>
    <mergeCell ref="A2:U2"/>
    <mergeCell ref="A3:U3"/>
    <mergeCell ref="A4:U4"/>
    <mergeCell ref="L7:N7"/>
    <mergeCell ref="O7:Q7"/>
  </mergeCells>
  <hyperlinks>
    <hyperlink ref="A5" location="INDEX!A1" display="BACK TO INDEX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27"/>
  <sheetViews>
    <sheetView zoomScaleNormal="100" workbookViewId="0">
      <selection activeCell="A25" sqref="A25"/>
    </sheetView>
  </sheetViews>
  <sheetFormatPr defaultRowHeight="12.75"/>
  <cols>
    <col min="1" max="1" width="16.42578125" style="17" customWidth="1"/>
    <col min="2" max="2" width="9.42578125" style="17" customWidth="1"/>
    <col min="3" max="3" width="11.85546875" style="17" customWidth="1"/>
    <col min="4" max="4" width="15" style="17" customWidth="1"/>
    <col min="5" max="6" width="14.7109375" style="17" customWidth="1"/>
    <col min="7" max="10" width="15" style="17" customWidth="1"/>
    <col min="11" max="11" width="13.85546875" style="17" customWidth="1"/>
    <col min="12" max="16384" width="9.140625" style="17"/>
  </cols>
  <sheetData>
    <row r="1" spans="1:31" s="6" customFormat="1" ht="26.25">
      <c r="A1" s="1279" t="s">
        <v>170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</row>
    <row r="2" spans="1:31" s="7" customFormat="1" ht="18.75">
      <c r="A2" s="1280" t="s">
        <v>174</v>
      </c>
      <c r="B2" s="1280"/>
      <c r="C2" s="1280"/>
      <c r="D2" s="1280"/>
      <c r="E2" s="1280"/>
      <c r="F2" s="1280"/>
      <c r="G2" s="1280"/>
      <c r="H2" s="1280"/>
      <c r="I2" s="1280"/>
      <c r="J2" s="1280"/>
      <c r="K2" s="1280"/>
    </row>
    <row r="3" spans="1:31" s="7" customFormat="1" ht="19.5" thickBot="1">
      <c r="A3" s="1281" t="s">
        <v>175</v>
      </c>
      <c r="B3" s="1281"/>
      <c r="C3" s="1281"/>
      <c r="D3" s="1281"/>
      <c r="E3" s="1281"/>
      <c r="F3" s="1281"/>
      <c r="G3" s="1281"/>
      <c r="H3" s="1281"/>
      <c r="I3" s="1281"/>
      <c r="J3" s="1281"/>
      <c r="K3" s="1281"/>
    </row>
    <row r="4" spans="1:31" s="13" customFormat="1" ht="24" customHeight="1" thickTop="1">
      <c r="A4" s="1356" t="s">
        <v>75</v>
      </c>
      <c r="B4" s="1356"/>
      <c r="C4" s="1356"/>
      <c r="D4" s="1356"/>
      <c r="E4" s="1356"/>
      <c r="F4" s="1356"/>
      <c r="G4" s="1356"/>
      <c r="H4" s="1356"/>
      <c r="I4" s="1356"/>
      <c r="J4" s="1356"/>
      <c r="K4" s="1356"/>
    </row>
    <row r="5" spans="1:31" s="18" customFormat="1">
      <c r="A5" s="795" t="s">
        <v>91</v>
      </c>
    </row>
    <row r="6" spans="1:31" s="18" customFormat="1" ht="13.5" thickBot="1">
      <c r="A6" s="33"/>
      <c r="C6" s="35"/>
      <c r="D6" s="35"/>
      <c r="E6" s="35"/>
      <c r="F6" s="35"/>
      <c r="J6" s="242" t="s">
        <v>47</v>
      </c>
      <c r="K6" s="243">
        <f ca="1">TODAY()</f>
        <v>45163</v>
      </c>
    </row>
    <row r="7" spans="1:31">
      <c r="A7" s="1360" t="s">
        <v>798</v>
      </c>
      <c r="B7" s="1357" t="s">
        <v>33</v>
      </c>
      <c r="C7" s="1357" t="s">
        <v>87</v>
      </c>
      <c r="D7" s="1357" t="s">
        <v>25</v>
      </c>
      <c r="E7" s="1357"/>
      <c r="F7" s="1357"/>
      <c r="G7" s="1357"/>
      <c r="H7" s="1357"/>
      <c r="I7" s="1357"/>
      <c r="J7" s="1357"/>
      <c r="K7" s="1359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ht="23.25" customHeight="1">
      <c r="A8" s="1361"/>
      <c r="B8" s="1358"/>
      <c r="C8" s="1358"/>
      <c r="D8" s="1172" t="s">
        <v>113</v>
      </c>
      <c r="E8" s="1172" t="s">
        <v>234</v>
      </c>
      <c r="F8" s="1172" t="s">
        <v>261</v>
      </c>
      <c r="G8" s="1172" t="s">
        <v>7</v>
      </c>
      <c r="H8" s="1172" t="s">
        <v>26</v>
      </c>
      <c r="I8" s="1172" t="s">
        <v>22</v>
      </c>
      <c r="J8" s="1172" t="s">
        <v>5</v>
      </c>
      <c r="K8" s="1173" t="s">
        <v>4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 s="190" customFormat="1">
      <c r="A9" s="1075" t="s">
        <v>799</v>
      </c>
      <c r="B9" s="1075" t="s">
        <v>691</v>
      </c>
      <c r="C9" s="1171">
        <v>45166</v>
      </c>
      <c r="D9" s="1171">
        <f>C9+6</f>
        <v>45172</v>
      </c>
      <c r="E9" s="1171">
        <f>D9</f>
        <v>45172</v>
      </c>
      <c r="F9" s="1171">
        <f>E9+2</f>
        <v>45174</v>
      </c>
      <c r="G9" s="1174">
        <f>C9+12</f>
        <v>45178</v>
      </c>
      <c r="H9" s="1174">
        <f>C9+12</f>
        <v>45178</v>
      </c>
      <c r="I9" s="1175">
        <f>C9+12</f>
        <v>45178</v>
      </c>
      <c r="J9" s="1174">
        <f>C9+13</f>
        <v>45179</v>
      </c>
      <c r="K9" s="1175">
        <f>C9+14</f>
        <v>45180</v>
      </c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 s="190" customFormat="1">
      <c r="A10" s="1075" t="s">
        <v>800</v>
      </c>
      <c r="B10" s="1075" t="s">
        <v>803</v>
      </c>
      <c r="C10" s="1171">
        <f>C9+7</f>
        <v>45173</v>
      </c>
      <c r="D10" s="1171">
        <f t="shared" ref="D10:D18" si="0">C10+6</f>
        <v>45179</v>
      </c>
      <c r="E10" s="1171">
        <f t="shared" ref="E10:E19" si="1">D10</f>
        <v>45179</v>
      </c>
      <c r="F10" s="1171">
        <f t="shared" ref="F10:F19" si="2">E10+2</f>
        <v>45181</v>
      </c>
      <c r="G10" s="1174">
        <f t="shared" ref="G10:G19" si="3">C10+12</f>
        <v>45185</v>
      </c>
      <c r="H10" s="1174">
        <f t="shared" ref="H10:H19" si="4">C10+12</f>
        <v>45185</v>
      </c>
      <c r="I10" s="1175">
        <f t="shared" ref="I10:I19" si="5">C10+12</f>
        <v>45185</v>
      </c>
      <c r="J10" s="1174">
        <f t="shared" ref="J10:J19" si="6">C10+13</f>
        <v>45186</v>
      </c>
      <c r="K10" s="1175">
        <f t="shared" ref="K10:K19" si="7">C10+14</f>
        <v>45187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 s="190" customFormat="1">
      <c r="A11" s="1075" t="s">
        <v>801</v>
      </c>
      <c r="B11" s="1075" t="s">
        <v>810</v>
      </c>
      <c r="C11" s="1171">
        <f t="shared" ref="C11:C19" si="8">C10+7</f>
        <v>45180</v>
      </c>
      <c r="D11" s="1171">
        <f t="shared" si="0"/>
        <v>45186</v>
      </c>
      <c r="E11" s="1171">
        <f>D11</f>
        <v>45186</v>
      </c>
      <c r="F11" s="1171">
        <f t="shared" si="2"/>
        <v>45188</v>
      </c>
      <c r="G11" s="1174">
        <f t="shared" si="3"/>
        <v>45192</v>
      </c>
      <c r="H11" s="1174">
        <f t="shared" si="4"/>
        <v>45192</v>
      </c>
      <c r="I11" s="1175">
        <f t="shared" si="5"/>
        <v>45192</v>
      </c>
      <c r="J11" s="1174">
        <f t="shared" si="6"/>
        <v>45193</v>
      </c>
      <c r="K11" s="1175">
        <f t="shared" si="7"/>
        <v>45194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1" s="190" customFormat="1">
      <c r="A12" s="1075" t="s">
        <v>802</v>
      </c>
      <c r="B12" s="1176" t="s">
        <v>809</v>
      </c>
      <c r="C12" s="1171">
        <f t="shared" si="8"/>
        <v>45187</v>
      </c>
      <c r="D12" s="1171">
        <f t="shared" si="0"/>
        <v>45193</v>
      </c>
      <c r="E12" s="1171">
        <f t="shared" si="1"/>
        <v>45193</v>
      </c>
      <c r="F12" s="1171">
        <f>E12+2</f>
        <v>45195</v>
      </c>
      <c r="G12" s="1174">
        <f t="shared" si="3"/>
        <v>45199</v>
      </c>
      <c r="H12" s="1174">
        <f t="shared" si="4"/>
        <v>45199</v>
      </c>
      <c r="I12" s="1175">
        <f t="shared" si="5"/>
        <v>45199</v>
      </c>
      <c r="J12" s="1174">
        <f t="shared" si="6"/>
        <v>45200</v>
      </c>
      <c r="K12" s="1175">
        <f t="shared" si="7"/>
        <v>45201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 s="190" customFormat="1" ht="12.75" customHeight="1">
      <c r="A13" s="1075" t="s">
        <v>799</v>
      </c>
      <c r="B13" s="1075" t="s">
        <v>808</v>
      </c>
      <c r="C13" s="1171">
        <f t="shared" si="8"/>
        <v>45194</v>
      </c>
      <c r="D13" s="1171">
        <f t="shared" si="0"/>
        <v>45200</v>
      </c>
      <c r="E13" s="1171">
        <f t="shared" si="1"/>
        <v>45200</v>
      </c>
      <c r="F13" s="1171">
        <f t="shared" si="2"/>
        <v>45202</v>
      </c>
      <c r="G13" s="1174">
        <f t="shared" si="3"/>
        <v>45206</v>
      </c>
      <c r="H13" s="1174">
        <f t="shared" si="4"/>
        <v>45206</v>
      </c>
      <c r="I13" s="1175">
        <f t="shared" si="5"/>
        <v>45206</v>
      </c>
      <c r="J13" s="1174">
        <f t="shared" si="6"/>
        <v>45207</v>
      </c>
      <c r="K13" s="1175">
        <f t="shared" si="7"/>
        <v>45208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s="190" customFormat="1" ht="13.5" customHeight="1">
      <c r="A14" s="1075" t="s">
        <v>800</v>
      </c>
      <c r="B14" s="1075" t="s">
        <v>807</v>
      </c>
      <c r="C14" s="1171">
        <f t="shared" si="8"/>
        <v>45201</v>
      </c>
      <c r="D14" s="1171">
        <f t="shared" si="0"/>
        <v>45207</v>
      </c>
      <c r="E14" s="1171">
        <f t="shared" si="1"/>
        <v>45207</v>
      </c>
      <c r="F14" s="1171">
        <f t="shared" si="2"/>
        <v>45209</v>
      </c>
      <c r="G14" s="1174">
        <f t="shared" si="3"/>
        <v>45213</v>
      </c>
      <c r="H14" s="1174">
        <f t="shared" si="4"/>
        <v>45213</v>
      </c>
      <c r="I14" s="1175">
        <f t="shared" si="5"/>
        <v>45213</v>
      </c>
      <c r="J14" s="1174">
        <f t="shared" si="6"/>
        <v>45214</v>
      </c>
      <c r="K14" s="1175">
        <f t="shared" si="7"/>
        <v>45215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 s="190" customFormat="1" ht="12.75" customHeight="1">
      <c r="A15" s="1075" t="s">
        <v>801</v>
      </c>
      <c r="B15" s="1075" t="s">
        <v>690</v>
      </c>
      <c r="C15" s="1171">
        <f t="shared" si="8"/>
        <v>45208</v>
      </c>
      <c r="D15" s="1171">
        <f t="shared" si="0"/>
        <v>45214</v>
      </c>
      <c r="E15" s="1171">
        <f t="shared" si="1"/>
        <v>45214</v>
      </c>
      <c r="F15" s="1171">
        <f t="shared" si="2"/>
        <v>45216</v>
      </c>
      <c r="G15" s="1174">
        <f t="shared" si="3"/>
        <v>45220</v>
      </c>
      <c r="H15" s="1174">
        <f t="shared" si="4"/>
        <v>45220</v>
      </c>
      <c r="I15" s="1175">
        <f t="shared" si="5"/>
        <v>45220</v>
      </c>
      <c r="J15" s="1174">
        <f t="shared" si="6"/>
        <v>45221</v>
      </c>
      <c r="K15" s="1175">
        <f t="shared" si="7"/>
        <v>45222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31" s="190" customFormat="1" ht="13.5" customHeight="1">
      <c r="A16" s="1075" t="s">
        <v>802</v>
      </c>
      <c r="B16" s="1075" t="s">
        <v>806</v>
      </c>
      <c r="C16" s="1171">
        <f t="shared" si="8"/>
        <v>45215</v>
      </c>
      <c r="D16" s="1171">
        <f t="shared" si="0"/>
        <v>45221</v>
      </c>
      <c r="E16" s="1171">
        <f t="shared" si="1"/>
        <v>45221</v>
      </c>
      <c r="F16" s="1171">
        <f t="shared" si="2"/>
        <v>45223</v>
      </c>
      <c r="G16" s="1174">
        <f t="shared" si="3"/>
        <v>45227</v>
      </c>
      <c r="H16" s="1174">
        <f t="shared" si="4"/>
        <v>45227</v>
      </c>
      <c r="I16" s="1175">
        <f t="shared" si="5"/>
        <v>45227</v>
      </c>
      <c r="J16" s="1174">
        <f t="shared" si="6"/>
        <v>45228</v>
      </c>
      <c r="K16" s="1175">
        <f t="shared" si="7"/>
        <v>45229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s="190" customFormat="1">
      <c r="A17" s="1075" t="s">
        <v>799</v>
      </c>
      <c r="B17" s="1075" t="s">
        <v>805</v>
      </c>
      <c r="C17" s="1171">
        <f t="shared" si="8"/>
        <v>45222</v>
      </c>
      <c r="D17" s="1171">
        <f t="shared" si="0"/>
        <v>45228</v>
      </c>
      <c r="E17" s="1171">
        <f t="shared" si="1"/>
        <v>45228</v>
      </c>
      <c r="F17" s="1171">
        <f t="shared" si="2"/>
        <v>45230</v>
      </c>
      <c r="G17" s="1174">
        <f t="shared" si="3"/>
        <v>45234</v>
      </c>
      <c r="H17" s="1174">
        <f t="shared" si="4"/>
        <v>45234</v>
      </c>
      <c r="I17" s="1175">
        <f t="shared" si="5"/>
        <v>45234</v>
      </c>
      <c r="J17" s="1174">
        <f t="shared" si="6"/>
        <v>45235</v>
      </c>
      <c r="K17" s="1175">
        <f t="shared" si="7"/>
        <v>45236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190" customFormat="1">
      <c r="A18" s="1075" t="s">
        <v>800</v>
      </c>
      <c r="B18" s="1075" t="s">
        <v>804</v>
      </c>
      <c r="C18" s="1171">
        <f t="shared" si="8"/>
        <v>45229</v>
      </c>
      <c r="D18" s="1171">
        <f t="shared" si="0"/>
        <v>45235</v>
      </c>
      <c r="E18" s="1171">
        <f t="shared" si="1"/>
        <v>45235</v>
      </c>
      <c r="F18" s="1171">
        <f t="shared" si="2"/>
        <v>45237</v>
      </c>
      <c r="G18" s="1174">
        <f t="shared" si="3"/>
        <v>45241</v>
      </c>
      <c r="H18" s="1174">
        <f t="shared" si="4"/>
        <v>45241</v>
      </c>
      <c r="I18" s="1175">
        <f t="shared" si="5"/>
        <v>45241</v>
      </c>
      <c r="J18" s="1174">
        <f t="shared" si="6"/>
        <v>45242</v>
      </c>
      <c r="K18" s="1175">
        <f t="shared" si="7"/>
        <v>45243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190" customFormat="1">
      <c r="A19" s="1075" t="s">
        <v>801</v>
      </c>
      <c r="B19" s="1075" t="s">
        <v>803</v>
      </c>
      <c r="C19" s="1171">
        <f t="shared" si="8"/>
        <v>45236</v>
      </c>
      <c r="D19" s="1171">
        <f>C19+6</f>
        <v>45242</v>
      </c>
      <c r="E19" s="1171">
        <f t="shared" si="1"/>
        <v>45242</v>
      </c>
      <c r="F19" s="1171">
        <f t="shared" si="2"/>
        <v>45244</v>
      </c>
      <c r="G19" s="1174">
        <f t="shared" si="3"/>
        <v>45248</v>
      </c>
      <c r="H19" s="1174">
        <f t="shared" si="4"/>
        <v>45248</v>
      </c>
      <c r="I19" s="1175">
        <f t="shared" si="5"/>
        <v>45248</v>
      </c>
      <c r="J19" s="1174">
        <f t="shared" si="6"/>
        <v>45249</v>
      </c>
      <c r="K19" s="1175">
        <f t="shared" si="7"/>
        <v>45250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238" customFormat="1" ht="13.5" thickBot="1">
      <c r="A20" s="969"/>
      <c r="B20" s="1166"/>
      <c r="C20" s="1167"/>
      <c r="D20" s="1167"/>
      <c r="E20" s="1167"/>
      <c r="F20" s="1167"/>
      <c r="G20" s="1168"/>
      <c r="H20" s="1168"/>
      <c r="I20" s="1169"/>
      <c r="J20" s="1168"/>
      <c r="K20" s="1170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>
      <c r="A21" s="321" t="s">
        <v>309</v>
      </c>
      <c r="B21" s="109"/>
      <c r="C21" s="110"/>
      <c r="D21" s="110"/>
      <c r="E21" s="110"/>
      <c r="F21" s="110"/>
      <c r="G21" s="111"/>
      <c r="H21" s="111"/>
      <c r="I21" s="112"/>
      <c r="J21" s="112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>
      <c r="A22" s="322" t="s">
        <v>368</v>
      </c>
      <c r="B22" s="108"/>
      <c r="C22" s="108"/>
      <c r="D22" s="108"/>
      <c r="E22" s="108"/>
      <c r="F22" s="108"/>
      <c r="G22" s="107"/>
      <c r="H22" s="107"/>
      <c r="I22" s="107"/>
      <c r="J22" s="107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>
      <c r="A23" s="322" t="s">
        <v>367</v>
      </c>
      <c r="B23" s="108"/>
      <c r="C23" s="108"/>
      <c r="D23" s="108"/>
      <c r="E23" s="108"/>
      <c r="F23" s="108"/>
      <c r="G23" s="107"/>
      <c r="H23" s="107"/>
      <c r="I23" s="107"/>
      <c r="J23" s="107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>
      <c r="A24" s="143" t="s">
        <v>183</v>
      </c>
      <c r="B24" s="108"/>
      <c r="C24" s="108"/>
      <c r="D24" s="108"/>
      <c r="E24" s="108"/>
      <c r="F24" s="108"/>
      <c r="G24" s="107"/>
      <c r="H24" s="107"/>
      <c r="I24" s="107"/>
      <c r="J24" s="107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7" spans="1:31">
      <c r="A27"/>
    </row>
  </sheetData>
  <mergeCells count="8">
    <mergeCell ref="A1:K1"/>
    <mergeCell ref="A2:K2"/>
    <mergeCell ref="A3:K3"/>
    <mergeCell ref="A4:K4"/>
    <mergeCell ref="C7:C8"/>
    <mergeCell ref="D7:K7"/>
    <mergeCell ref="A7:A8"/>
    <mergeCell ref="B7:B8"/>
  </mergeCells>
  <hyperlinks>
    <hyperlink ref="A5" location="INDEX!A1" display="BACK TO INDEX"/>
  </hyperlinks>
  <pageMargins left="0.7" right="0.7" top="0.75" bottom="0.75" header="0.3" footer="0.3"/>
  <pageSetup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27"/>
  <sheetViews>
    <sheetView workbookViewId="0">
      <selection activeCell="A23" sqref="A23"/>
    </sheetView>
  </sheetViews>
  <sheetFormatPr defaultRowHeight="12.75"/>
  <cols>
    <col min="1" max="1" width="18.85546875" customWidth="1"/>
    <col min="2" max="2" width="13.85546875" customWidth="1"/>
    <col min="3" max="3" width="13.28515625" customWidth="1"/>
    <col min="4" max="7" width="18.5703125" customWidth="1"/>
    <col min="8" max="8" width="12.7109375" bestFit="1" customWidth="1"/>
  </cols>
  <sheetData>
    <row r="1" spans="1:21" s="6" customFormat="1" ht="26.25">
      <c r="A1" s="1279" t="s">
        <v>170</v>
      </c>
      <c r="B1" s="1279"/>
      <c r="C1" s="1279"/>
      <c r="D1" s="1279"/>
      <c r="E1" s="1279"/>
      <c r="F1" s="1279"/>
      <c r="G1" s="1279"/>
    </row>
    <row r="2" spans="1:21" s="7" customFormat="1" ht="18.75">
      <c r="A2" s="1280" t="s">
        <v>174</v>
      </c>
      <c r="B2" s="1280"/>
      <c r="C2" s="1280"/>
      <c r="D2" s="1280"/>
      <c r="E2" s="1280"/>
      <c r="F2" s="1280"/>
      <c r="G2" s="1280"/>
    </row>
    <row r="3" spans="1:21" s="7" customFormat="1" ht="19.5" thickBot="1">
      <c r="A3" s="1281" t="s">
        <v>175</v>
      </c>
      <c r="B3" s="1281"/>
      <c r="C3" s="1281"/>
      <c r="D3" s="1281"/>
      <c r="E3" s="1281"/>
      <c r="F3" s="1281"/>
      <c r="G3" s="1281"/>
    </row>
    <row r="4" spans="1:21" s="8" customFormat="1" ht="25.5" customHeight="1" thickTop="1">
      <c r="A4" s="1310" t="s">
        <v>20</v>
      </c>
      <c r="B4" s="1310"/>
      <c r="C4" s="1310"/>
      <c r="D4" s="1310"/>
      <c r="E4" s="1310"/>
      <c r="F4" s="1310"/>
      <c r="G4" s="1310"/>
    </row>
    <row r="5" spans="1:21" s="2" customFormat="1" ht="15" customHeight="1">
      <c r="A5" s="795" t="s">
        <v>91</v>
      </c>
      <c r="G5" s="26"/>
    </row>
    <row r="6" spans="1:21" s="2" customFormat="1" ht="16.5" customHeight="1" thickBot="1">
      <c r="B6" s="27"/>
      <c r="C6" s="10"/>
      <c r="D6" s="10"/>
      <c r="E6" s="10"/>
      <c r="F6" s="242" t="s">
        <v>47</v>
      </c>
      <c r="G6" s="243">
        <f ca="1">TODAY()</f>
        <v>45163</v>
      </c>
    </row>
    <row r="7" spans="1:21" s="2" customFormat="1">
      <c r="A7" s="1362" t="s">
        <v>49</v>
      </c>
      <c r="B7" s="1366" t="s">
        <v>82</v>
      </c>
      <c r="C7" s="1128" t="s">
        <v>251</v>
      </c>
      <c r="D7" s="1364" t="s">
        <v>25</v>
      </c>
      <c r="E7" s="1364"/>
      <c r="F7" s="1364"/>
      <c r="G7" s="1365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s="2" customFormat="1" ht="34.5" customHeight="1">
      <c r="A8" s="1363"/>
      <c r="B8" s="1367"/>
      <c r="C8" s="1133" t="s">
        <v>281</v>
      </c>
      <c r="D8" s="1134" t="s">
        <v>266</v>
      </c>
      <c r="E8" s="1134" t="s">
        <v>333</v>
      </c>
      <c r="F8" s="1134" t="s">
        <v>267</v>
      </c>
      <c r="G8" s="345" t="s">
        <v>268</v>
      </c>
      <c r="H8" s="16"/>
    </row>
    <row r="9" spans="1:21" s="188" customFormat="1" ht="15" customHeight="1">
      <c r="A9" s="473" t="s">
        <v>596</v>
      </c>
      <c r="B9" s="1135" t="s">
        <v>531</v>
      </c>
      <c r="C9" s="1136">
        <v>45161</v>
      </c>
      <c r="D9" s="1137">
        <f>C9+7</f>
        <v>45168</v>
      </c>
      <c r="E9" s="1137">
        <f t="shared" ref="E9:E16" si="0">C9+8</f>
        <v>45169</v>
      </c>
      <c r="F9" s="1137">
        <f t="shared" ref="F9:F16" si="1">C9+9</f>
        <v>45170</v>
      </c>
      <c r="G9" s="187">
        <f t="shared" ref="G9:G16" si="2">C9+9</f>
        <v>45170</v>
      </c>
      <c r="H9" s="809" t="s">
        <v>733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s="189" customFormat="1" ht="15.75" customHeight="1">
      <c r="A10" s="473" t="s">
        <v>529</v>
      </c>
      <c r="B10" s="1135" t="s">
        <v>651</v>
      </c>
      <c r="C10" s="1136">
        <f>C9+7</f>
        <v>45168</v>
      </c>
      <c r="D10" s="1137">
        <f t="shared" ref="D10:D16" si="3">C10+7</f>
        <v>45175</v>
      </c>
      <c r="E10" s="1137">
        <f t="shared" si="0"/>
        <v>45176</v>
      </c>
      <c r="F10" s="1137">
        <f t="shared" si="1"/>
        <v>45177</v>
      </c>
      <c r="G10" s="187">
        <f t="shared" si="2"/>
        <v>45177</v>
      </c>
      <c r="H10" s="809"/>
      <c r="I10" s="2"/>
      <c r="J10" s="2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s="189" customFormat="1" ht="15.75" customHeight="1">
      <c r="A11" s="473" t="s">
        <v>530</v>
      </c>
      <c r="B11" s="1135" t="s">
        <v>652</v>
      </c>
      <c r="C11" s="1136">
        <f t="shared" ref="C11:C17" si="4">C10+7</f>
        <v>45175</v>
      </c>
      <c r="D11" s="1137">
        <f t="shared" si="3"/>
        <v>45182</v>
      </c>
      <c r="E11" s="1137">
        <f t="shared" si="0"/>
        <v>45183</v>
      </c>
      <c r="F11" s="1137">
        <f t="shared" si="1"/>
        <v>45184</v>
      </c>
      <c r="G11" s="187">
        <f t="shared" si="2"/>
        <v>45184</v>
      </c>
      <c r="H11" s="80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s="189" customFormat="1" ht="15.75" customHeight="1">
      <c r="A12" s="473" t="s">
        <v>596</v>
      </c>
      <c r="B12" s="1135" t="s">
        <v>533</v>
      </c>
      <c r="C12" s="1136">
        <f t="shared" si="4"/>
        <v>45182</v>
      </c>
      <c r="D12" s="1137">
        <f t="shared" si="3"/>
        <v>45189</v>
      </c>
      <c r="E12" s="1137">
        <f t="shared" si="0"/>
        <v>45190</v>
      </c>
      <c r="F12" s="1137">
        <f t="shared" si="1"/>
        <v>45191</v>
      </c>
      <c r="G12" s="187">
        <f t="shared" si="2"/>
        <v>45191</v>
      </c>
      <c r="H12" s="809" t="s">
        <v>734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s="189" customFormat="1" ht="15.75" customHeight="1">
      <c r="A13" s="473" t="s">
        <v>529</v>
      </c>
      <c r="B13" s="1135" t="s">
        <v>735</v>
      </c>
      <c r="C13" s="1136">
        <f t="shared" si="4"/>
        <v>45189</v>
      </c>
      <c r="D13" s="1137">
        <f t="shared" si="3"/>
        <v>45196</v>
      </c>
      <c r="E13" s="1137">
        <f t="shared" si="0"/>
        <v>45197</v>
      </c>
      <c r="F13" s="1137">
        <f t="shared" si="1"/>
        <v>45198</v>
      </c>
      <c r="G13" s="187">
        <f t="shared" si="2"/>
        <v>45198</v>
      </c>
      <c r="H13" s="809"/>
      <c r="I13" s="2"/>
      <c r="J13" s="2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s="189" customFormat="1" ht="15.75">
      <c r="A14" s="473" t="s">
        <v>530</v>
      </c>
      <c r="B14" s="1135" t="s">
        <v>736</v>
      </c>
      <c r="C14" s="1136">
        <f t="shared" si="4"/>
        <v>45196</v>
      </c>
      <c r="D14" s="1137">
        <f t="shared" si="3"/>
        <v>45203</v>
      </c>
      <c r="E14" s="1137">
        <f t="shared" si="0"/>
        <v>45204</v>
      </c>
      <c r="F14" s="1137">
        <f t="shared" si="1"/>
        <v>45205</v>
      </c>
      <c r="G14" s="187">
        <f t="shared" si="2"/>
        <v>45205</v>
      </c>
      <c r="H14" s="80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s="189" customFormat="1" ht="15.75">
      <c r="A15" s="810" t="s">
        <v>596</v>
      </c>
      <c r="B15" s="1135" t="s">
        <v>653</v>
      </c>
      <c r="C15" s="1136">
        <f t="shared" si="4"/>
        <v>45203</v>
      </c>
      <c r="D15" s="1137">
        <f t="shared" si="3"/>
        <v>45210</v>
      </c>
      <c r="E15" s="1137">
        <f t="shared" si="0"/>
        <v>45211</v>
      </c>
      <c r="F15" s="1137">
        <f t="shared" si="1"/>
        <v>45212</v>
      </c>
      <c r="G15" s="187">
        <f t="shared" si="2"/>
        <v>45212</v>
      </c>
      <c r="H15" s="80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s="189" customFormat="1" ht="15.75">
      <c r="A16" s="810" t="s">
        <v>529</v>
      </c>
      <c r="B16" s="1135" t="s">
        <v>737</v>
      </c>
      <c r="C16" s="1136">
        <f t="shared" si="4"/>
        <v>45210</v>
      </c>
      <c r="D16" s="1137">
        <f t="shared" si="3"/>
        <v>45217</v>
      </c>
      <c r="E16" s="1137">
        <f t="shared" si="0"/>
        <v>45218</v>
      </c>
      <c r="F16" s="1137">
        <f t="shared" si="1"/>
        <v>45219</v>
      </c>
      <c r="G16" s="187">
        <f t="shared" si="2"/>
        <v>45219</v>
      </c>
      <c r="H16" s="80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s="189" customFormat="1" ht="16.5" thickBot="1">
      <c r="A17" s="811" t="s">
        <v>530</v>
      </c>
      <c r="B17" s="590" t="s">
        <v>738</v>
      </c>
      <c r="C17" s="873">
        <f t="shared" si="4"/>
        <v>45217</v>
      </c>
      <c r="D17" s="219">
        <f t="shared" ref="D17" si="5">C17+7</f>
        <v>45224</v>
      </c>
      <c r="E17" s="219">
        <f t="shared" ref="E17" si="6">C17+8</f>
        <v>45225</v>
      </c>
      <c r="F17" s="219">
        <f t="shared" ref="F17" si="7">C17+9</f>
        <v>45226</v>
      </c>
      <c r="G17" s="220">
        <f t="shared" ref="G17" si="8">C17+9</f>
        <v>45226</v>
      </c>
      <c r="H17" s="809"/>
      <c r="I17" s="2"/>
      <c r="J17" s="2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s="189" customFormat="1" ht="15.75">
      <c r="A18" s="1129"/>
      <c r="B18" s="1130"/>
      <c r="C18" s="1131"/>
      <c r="D18" s="1132"/>
      <c r="E18" s="1132"/>
      <c r="F18" s="1132"/>
      <c r="G18" s="1132"/>
      <c r="H18" s="809"/>
      <c r="I18" s="2"/>
      <c r="J18" s="2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>
      <c r="A19" s="143" t="s">
        <v>183</v>
      </c>
      <c r="B19" s="143"/>
      <c r="H19" s="2"/>
      <c r="I19" s="2"/>
      <c r="J19" s="2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>
      <c r="A20" s="323" t="s">
        <v>184</v>
      </c>
      <c r="B20" s="32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6" t="s">
        <v>282</v>
      </c>
      <c r="B21" s="326"/>
      <c r="C21" s="154"/>
      <c r="H21" s="2"/>
    </row>
    <row r="22" spans="1:21">
      <c r="A22" s="326" t="s">
        <v>311</v>
      </c>
      <c r="B22" s="326"/>
      <c r="C22" s="153"/>
      <c r="H22" s="2"/>
    </row>
    <row r="23" spans="1:21" ht="13.5" customHeight="1">
      <c r="H23" s="2"/>
    </row>
    <row r="24" spans="1:21" ht="15.75">
      <c r="A24" s="12"/>
      <c r="B24" s="12"/>
      <c r="H24" s="2"/>
    </row>
    <row r="25" spans="1:21">
      <c r="A25" s="152"/>
      <c r="B25" s="152"/>
      <c r="H25" s="2"/>
    </row>
    <row r="26" spans="1:21">
      <c r="H26" s="2"/>
    </row>
    <row r="27" spans="1:21">
      <c r="H27" s="2"/>
    </row>
  </sheetData>
  <mergeCells count="7">
    <mergeCell ref="A1:G1"/>
    <mergeCell ref="A2:G2"/>
    <mergeCell ref="A3:G3"/>
    <mergeCell ref="A4:G4"/>
    <mergeCell ref="A7:A8"/>
    <mergeCell ref="D7:G7"/>
    <mergeCell ref="B7:B8"/>
  </mergeCells>
  <hyperlinks>
    <hyperlink ref="A5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22"/>
  <sheetViews>
    <sheetView workbookViewId="0">
      <selection activeCell="A24" sqref="A24"/>
    </sheetView>
  </sheetViews>
  <sheetFormatPr defaultRowHeight="12.75"/>
  <cols>
    <col min="1" max="1" width="20.7109375" customWidth="1"/>
    <col min="2" max="2" width="12.85546875" customWidth="1"/>
    <col min="3" max="3" width="17" customWidth="1"/>
    <col min="4" max="4" width="16.7109375" customWidth="1"/>
    <col min="5" max="5" width="18.28515625" customWidth="1"/>
    <col min="6" max="6" width="16.42578125" customWidth="1"/>
    <col min="7" max="7" width="15.140625" customWidth="1"/>
  </cols>
  <sheetData>
    <row r="1" spans="1:15" ht="26.25">
      <c r="A1" s="1279" t="s">
        <v>170</v>
      </c>
      <c r="B1" s="1279"/>
      <c r="C1" s="1279"/>
      <c r="D1" s="1279"/>
      <c r="E1" s="1279"/>
      <c r="F1" s="1279"/>
      <c r="G1" s="223"/>
      <c r="H1" s="6"/>
    </row>
    <row r="2" spans="1:15" ht="18.75">
      <c r="A2" s="1280" t="s">
        <v>174</v>
      </c>
      <c r="B2" s="1280"/>
      <c r="C2" s="1280"/>
      <c r="D2" s="1280"/>
      <c r="E2" s="1280"/>
      <c r="F2" s="1280"/>
      <c r="G2" s="224"/>
      <c r="H2" s="7"/>
    </row>
    <row r="3" spans="1:15" ht="19.5" thickBot="1">
      <c r="A3" s="1281" t="s">
        <v>175</v>
      </c>
      <c r="B3" s="1281"/>
      <c r="C3" s="1281"/>
      <c r="D3" s="1281"/>
      <c r="E3" s="1281"/>
      <c r="F3" s="1281"/>
      <c r="H3" s="7"/>
    </row>
    <row r="4" spans="1:15" ht="24" thickTop="1">
      <c r="A4" s="1278" t="s">
        <v>20</v>
      </c>
      <c r="B4" s="1278"/>
      <c r="C4" s="1278"/>
      <c r="D4" s="1278"/>
      <c r="E4" s="1278"/>
      <c r="F4" s="1278"/>
      <c r="H4" s="8"/>
    </row>
    <row r="5" spans="1:15" ht="21.75" customHeight="1">
      <c r="A5" s="795" t="s">
        <v>91</v>
      </c>
      <c r="G5" s="224"/>
      <c r="H5" s="7"/>
    </row>
    <row r="6" spans="1:15" ht="18" customHeight="1" thickBot="1">
      <c r="B6" s="2"/>
      <c r="C6" s="10"/>
      <c r="D6" s="10"/>
      <c r="E6" s="242" t="s">
        <v>47</v>
      </c>
      <c r="F6" s="243">
        <f ca="1">TODAY()</f>
        <v>45163</v>
      </c>
      <c r="H6" s="2"/>
    </row>
    <row r="7" spans="1:15">
      <c r="A7" s="1362" t="s">
        <v>49</v>
      </c>
      <c r="B7" s="1366" t="s">
        <v>82</v>
      </c>
      <c r="C7" s="1128" t="s">
        <v>332</v>
      </c>
      <c r="D7" s="1364" t="s">
        <v>25</v>
      </c>
      <c r="E7" s="1364"/>
      <c r="F7" s="1365"/>
      <c r="G7" s="8"/>
      <c r="O7" s="8"/>
    </row>
    <row r="8" spans="1:15" ht="26.25" thickBot="1">
      <c r="A8" s="1368"/>
      <c r="B8" s="1369"/>
      <c r="C8" s="821" t="s">
        <v>331</v>
      </c>
      <c r="D8" s="822" t="s">
        <v>328</v>
      </c>
      <c r="E8" s="822" t="s">
        <v>329</v>
      </c>
      <c r="F8" s="823" t="s">
        <v>330</v>
      </c>
      <c r="G8" s="2"/>
      <c r="O8" s="2"/>
    </row>
    <row r="9" spans="1:15" s="190" customFormat="1">
      <c r="A9" s="818" t="s">
        <v>534</v>
      </c>
      <c r="B9" s="874" t="s">
        <v>653</v>
      </c>
      <c r="C9" s="819">
        <v>45162</v>
      </c>
      <c r="D9" s="819">
        <f>C9+6</f>
        <v>45168</v>
      </c>
      <c r="E9" s="819">
        <f>C9+8</f>
        <v>45170</v>
      </c>
      <c r="F9" s="820">
        <f>C9+9</f>
        <v>45171</v>
      </c>
      <c r="G9" s="2" t="s">
        <v>745</v>
      </c>
      <c r="H9"/>
      <c r="I9"/>
      <c r="J9"/>
      <c r="K9"/>
      <c r="L9"/>
      <c r="M9"/>
      <c r="N9"/>
      <c r="O9" s="2"/>
    </row>
    <row r="10" spans="1:15">
      <c r="A10" s="473" t="s">
        <v>535</v>
      </c>
      <c r="B10" s="874" t="s">
        <v>654</v>
      </c>
      <c r="C10" s="819">
        <f>C9+7</f>
        <v>45169</v>
      </c>
      <c r="D10" s="1137">
        <f t="shared" ref="D10:D16" si="0">C10+6</f>
        <v>45175</v>
      </c>
      <c r="E10" s="1137">
        <f t="shared" ref="E10:E16" si="1">C10+8</f>
        <v>45177</v>
      </c>
      <c r="F10" s="187">
        <f t="shared" ref="F10:F16" si="2">C10+9</f>
        <v>45178</v>
      </c>
      <c r="G10" s="2"/>
      <c r="O10" s="8"/>
    </row>
    <row r="11" spans="1:15">
      <c r="A11" s="473" t="s">
        <v>532</v>
      </c>
      <c r="B11" s="874" t="s">
        <v>655</v>
      </c>
      <c r="C11" s="819">
        <f>C10+7</f>
        <v>45176</v>
      </c>
      <c r="D11" s="1137">
        <f t="shared" si="0"/>
        <v>45182</v>
      </c>
      <c r="E11" s="1137">
        <f t="shared" si="1"/>
        <v>45184</v>
      </c>
      <c r="F11" s="187">
        <f t="shared" si="2"/>
        <v>45185</v>
      </c>
      <c r="G11" s="2"/>
      <c r="O11" s="2"/>
    </row>
    <row r="12" spans="1:15">
      <c r="A12" s="473" t="s">
        <v>534</v>
      </c>
      <c r="B12" s="874" t="s">
        <v>656</v>
      </c>
      <c r="C12" s="819">
        <f t="shared" ref="C12:C17" si="3">C11+7</f>
        <v>45183</v>
      </c>
      <c r="D12" s="1137">
        <f t="shared" si="0"/>
        <v>45189</v>
      </c>
      <c r="E12" s="1137">
        <f t="shared" si="1"/>
        <v>45191</v>
      </c>
      <c r="F12" s="187">
        <f t="shared" si="2"/>
        <v>45192</v>
      </c>
      <c r="G12" s="2" t="s">
        <v>744</v>
      </c>
      <c r="O12" s="2"/>
    </row>
    <row r="13" spans="1:15">
      <c r="A13" s="473" t="s">
        <v>535</v>
      </c>
      <c r="B13" s="874" t="s">
        <v>739</v>
      </c>
      <c r="C13" s="819">
        <f t="shared" si="3"/>
        <v>45190</v>
      </c>
      <c r="D13" s="1137">
        <f t="shared" si="0"/>
        <v>45196</v>
      </c>
      <c r="E13" s="1137">
        <f t="shared" si="1"/>
        <v>45198</v>
      </c>
      <c r="F13" s="187">
        <f t="shared" si="2"/>
        <v>45199</v>
      </c>
      <c r="G13" s="2"/>
      <c r="O13" s="8"/>
    </row>
    <row r="14" spans="1:15">
      <c r="A14" s="473" t="s">
        <v>532</v>
      </c>
      <c r="B14" s="874" t="s">
        <v>740</v>
      </c>
      <c r="C14" s="819">
        <f t="shared" si="3"/>
        <v>45197</v>
      </c>
      <c r="D14" s="1137">
        <f t="shared" si="0"/>
        <v>45203</v>
      </c>
      <c r="E14" s="1137">
        <f t="shared" si="1"/>
        <v>45205</v>
      </c>
      <c r="F14" s="187">
        <f t="shared" si="2"/>
        <v>45206</v>
      </c>
      <c r="G14" s="2"/>
      <c r="O14" s="2"/>
    </row>
    <row r="15" spans="1:15">
      <c r="A15" s="473" t="s">
        <v>534</v>
      </c>
      <c r="B15" s="874" t="s">
        <v>741</v>
      </c>
      <c r="C15" s="819">
        <f t="shared" si="3"/>
        <v>45204</v>
      </c>
      <c r="D15" s="1137">
        <f t="shared" si="0"/>
        <v>45210</v>
      </c>
      <c r="E15" s="1137">
        <f t="shared" si="1"/>
        <v>45212</v>
      </c>
      <c r="F15" s="187">
        <f t="shared" si="2"/>
        <v>45213</v>
      </c>
      <c r="G15" s="2"/>
      <c r="O15" s="2"/>
    </row>
    <row r="16" spans="1:15">
      <c r="A16" s="473" t="s">
        <v>535</v>
      </c>
      <c r="B16" s="874" t="s">
        <v>742</v>
      </c>
      <c r="C16" s="819">
        <f t="shared" si="3"/>
        <v>45211</v>
      </c>
      <c r="D16" s="1137">
        <f t="shared" si="0"/>
        <v>45217</v>
      </c>
      <c r="E16" s="1137">
        <f t="shared" si="1"/>
        <v>45219</v>
      </c>
      <c r="F16" s="187">
        <f t="shared" si="2"/>
        <v>45220</v>
      </c>
      <c r="G16" s="2"/>
      <c r="O16" s="2"/>
    </row>
    <row r="17" spans="1:15" ht="13.5" thickBot="1">
      <c r="A17" s="474" t="s">
        <v>532</v>
      </c>
      <c r="B17" s="1138" t="s">
        <v>743</v>
      </c>
      <c r="C17" s="1139">
        <f t="shared" si="3"/>
        <v>45218</v>
      </c>
      <c r="D17" s="219">
        <f t="shared" ref="D17" si="4">C17+6</f>
        <v>45224</v>
      </c>
      <c r="E17" s="219">
        <f t="shared" ref="E17" si="5">C17+8</f>
        <v>45226</v>
      </c>
      <c r="F17" s="220">
        <f t="shared" ref="F17" si="6">C17+9</f>
        <v>45227</v>
      </c>
      <c r="O17" s="8"/>
    </row>
    <row r="18" spans="1:15" ht="15.75">
      <c r="A18" s="93"/>
      <c r="B18" s="93"/>
      <c r="C18" s="93"/>
      <c r="D18" s="93"/>
      <c r="E18" s="93"/>
      <c r="F18" s="93"/>
      <c r="G18" s="2"/>
      <c r="H18" s="8"/>
      <c r="O18" s="2"/>
    </row>
    <row r="19" spans="1:15">
      <c r="A19" s="143" t="s">
        <v>183</v>
      </c>
      <c r="B19" s="143"/>
      <c r="H19" s="2"/>
    </row>
    <row r="20" spans="1:15" ht="15.75">
      <c r="A20" s="323" t="s">
        <v>184</v>
      </c>
      <c r="B20" s="323"/>
    </row>
    <row r="21" spans="1:15">
      <c r="A21" s="326" t="s">
        <v>441</v>
      </c>
      <c r="B21" s="326"/>
      <c r="C21" s="154"/>
    </row>
    <row r="22" spans="1:15">
      <c r="A22" s="326" t="s">
        <v>442</v>
      </c>
      <c r="B22" s="326"/>
      <c r="C22" s="153"/>
    </row>
  </sheetData>
  <mergeCells count="7">
    <mergeCell ref="A4:F4"/>
    <mergeCell ref="A7:A8"/>
    <mergeCell ref="D7:F7"/>
    <mergeCell ref="A1:F1"/>
    <mergeCell ref="A2:F2"/>
    <mergeCell ref="A3:F3"/>
    <mergeCell ref="B7:B8"/>
  </mergeCells>
  <hyperlinks>
    <hyperlink ref="A5" location="INDEX!A1" display="BACK TO INDEX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INDEX</vt:lpstr>
      <vt:lpstr>KMTC</vt:lpstr>
      <vt:lpstr>KMTC 1</vt:lpstr>
      <vt:lpstr>KMTC 2</vt:lpstr>
      <vt:lpstr>MCC</vt:lpstr>
      <vt:lpstr>IAL</vt:lpstr>
      <vt:lpstr>OOCL</vt:lpstr>
      <vt:lpstr>ONE JV2</vt:lpstr>
      <vt:lpstr>ONE JT1</vt:lpstr>
      <vt:lpstr>ONE JSM</vt:lpstr>
      <vt:lpstr>MSC</vt:lpstr>
      <vt:lpstr>SINOTRANS ( ORIMAS)</vt:lpstr>
      <vt:lpstr>WH</vt:lpstr>
      <vt:lpstr>CNC</vt:lpstr>
      <vt:lpstr>EVR</vt:lpstr>
      <vt:lpstr>SITC</vt:lpstr>
      <vt:lpstr>NAMSUNG</vt:lpstr>
      <vt:lpstr>TSL</vt:lpstr>
      <vt:lpstr>GEMADEPT</vt:lpstr>
      <vt:lpstr>WH-DANANG</vt:lpstr>
      <vt:lpstr>ONE-HAIPHONG</vt:lpstr>
      <vt:lpstr>NAMSUNG-HAIPHONG</vt:lpstr>
      <vt:lpstr>SINOTRANS-HAIPHONG</vt:lpstr>
      <vt:lpstr>APL-HAIPHONG</vt:lpstr>
      <vt:lpstr>GENERAL</vt:lpstr>
      <vt:lpstr>NAMSUNG!Print_Area</vt:lpstr>
    </vt:vector>
  </TitlesOfParts>
  <Company>MEKONG-GREEN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Dung Ho Thi Mai</cp:lastModifiedBy>
  <cp:lastPrinted>2023-08-23T08:47:14Z</cp:lastPrinted>
  <dcterms:created xsi:type="dcterms:W3CDTF">2002-11-29T08:19:12Z</dcterms:created>
  <dcterms:modified xsi:type="dcterms:W3CDTF">2023-08-25T01:14:09Z</dcterms:modified>
</cp:coreProperties>
</file>