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3\"/>
    </mc:Choice>
  </mc:AlternateContent>
  <xr:revisionPtr revIDLastSave="0" documentId="13_ncr:1_{3EC54C8E-0606-4EA8-95E3-194050FA14EA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G65" i="10" l="1"/>
  <c r="G66" i="10"/>
  <c r="G67" i="10"/>
  <c r="G68" i="10"/>
  <c r="G69" i="10"/>
  <c r="G64" i="10"/>
  <c r="F65" i="10"/>
  <c r="F66" i="10"/>
  <c r="F67" i="10"/>
  <c r="F68" i="10"/>
  <c r="F69" i="10"/>
  <c r="F64" i="10"/>
  <c r="E65" i="10"/>
  <c r="E66" i="10"/>
  <c r="E67" i="10"/>
  <c r="E68" i="10"/>
  <c r="E69" i="10"/>
  <c r="E64" i="10"/>
  <c r="D65" i="10"/>
  <c r="D66" i="10"/>
  <c r="D67" i="10"/>
  <c r="D68" i="10"/>
  <c r="D69" i="10"/>
  <c r="D64" i="10"/>
  <c r="C66" i="10"/>
  <c r="C67" i="10" s="1"/>
  <c r="C68" i="10" s="1"/>
  <c r="C69" i="10" s="1"/>
  <c r="C65" i="10"/>
  <c r="F47" i="10"/>
  <c r="E47" i="10"/>
  <c r="D47" i="10"/>
  <c r="F29" i="10"/>
  <c r="F30" i="10"/>
  <c r="F31" i="10"/>
  <c r="F32" i="10"/>
  <c r="F33" i="10"/>
  <c r="F34" i="10"/>
  <c r="F35" i="10"/>
  <c r="F28" i="10"/>
  <c r="E29" i="10"/>
  <c r="E30" i="10"/>
  <c r="E31" i="10"/>
  <c r="E32" i="10"/>
  <c r="E33" i="10"/>
  <c r="E34" i="10"/>
  <c r="E35" i="10"/>
  <c r="E28" i="10"/>
  <c r="D29" i="10"/>
  <c r="D30" i="10"/>
  <c r="D31" i="10"/>
  <c r="D32" i="10"/>
  <c r="D33" i="10"/>
  <c r="D34" i="10"/>
  <c r="D35" i="10"/>
  <c r="D28" i="10"/>
  <c r="C30" i="10"/>
  <c r="C31" i="10" s="1"/>
  <c r="C32" i="10" s="1"/>
  <c r="C33" i="10" s="1"/>
  <c r="C29" i="10"/>
  <c r="D10" i="49" l="1"/>
  <c r="C11" i="49"/>
  <c r="D11" i="49" s="1"/>
  <c r="C12" i="49"/>
  <c r="D12" i="49" s="1"/>
  <c r="C13" i="49" l="1"/>
  <c r="D13" i="49" s="1"/>
  <c r="C10" i="64"/>
  <c r="C11" i="64" s="1"/>
  <c r="C12" i="64" s="1"/>
  <c r="C13" i="64" s="1"/>
  <c r="C14" i="64" s="1"/>
  <c r="C15" i="64" s="1"/>
  <c r="C16" i="64" s="1"/>
  <c r="C10" i="11"/>
  <c r="E48" i="10" l="1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E50" i="10" l="1"/>
  <c r="F49" i="10"/>
  <c r="F48" i="10"/>
  <c r="F10" i="49"/>
  <c r="E10" i="49"/>
  <c r="E51" i="10" l="1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23" i="41"/>
  <c r="C24" i="41"/>
  <c r="C25" i="41" s="1"/>
  <c r="C26" i="41" s="1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9" i="13"/>
  <c r="K26" i="13" s="1"/>
  <c r="K18" i="13"/>
  <c r="K25" i="13" s="1"/>
  <c r="K17" i="13"/>
  <c r="K24" i="13" s="1"/>
  <c r="K16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D10" i="16"/>
  <c r="A26" i="9" l="1"/>
  <c r="A25" i="9"/>
  <c r="A21" i="9"/>
  <c r="A13" i="9"/>
  <c r="B9" i="9" l="1"/>
  <c r="C12" i="12" l="1"/>
  <c r="C13" i="12" s="1"/>
  <c r="C14" i="12" s="1"/>
  <c r="C15" i="12" s="1"/>
  <c r="E10" i="16"/>
  <c r="C11" i="16"/>
  <c r="E11" i="16" s="1"/>
  <c r="D11" i="16" l="1"/>
  <c r="C12" i="16"/>
  <c r="C13" i="16" l="1"/>
  <c r="E12" i="16"/>
  <c r="D12" i="16"/>
  <c r="D13" i="16" l="1"/>
  <c r="C14" i="16"/>
  <c r="E13" i="16"/>
  <c r="E23" i="41"/>
  <c r="E24" i="41"/>
  <c r="E25" i="4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E18" i="13"/>
  <c r="K22" i="13"/>
  <c r="G19" i="13"/>
  <c r="K20" i="13"/>
  <c r="K21" i="13"/>
  <c r="K28" i="13" s="1"/>
  <c r="M21" i="13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L17" i="13"/>
  <c r="R17" i="13"/>
  <c r="Y19" i="13"/>
  <c r="U20" i="13"/>
  <c r="Z20" i="13"/>
  <c r="G20" i="13" l="1"/>
  <c r="K27" i="13"/>
  <c r="G27" i="13" s="1"/>
  <c r="W16" i="13"/>
  <c r="L22" i="13"/>
  <c r="Y17" i="13"/>
  <c r="W17" i="13"/>
  <c r="V17" i="13"/>
  <c r="M20" i="13"/>
  <c r="Q20" i="13" s="1"/>
  <c r="G26" i="13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32" i="13"/>
  <c r="L32" i="13" s="1"/>
  <c r="P32" i="13" s="1"/>
  <c r="W19" i="13"/>
  <c r="N19" i="13"/>
  <c r="O19" i="13"/>
  <c r="K31" i="13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P36" i="13" l="1"/>
  <c r="R36" i="13"/>
  <c r="V33" i="13"/>
  <c r="N33" i="13"/>
  <c r="O33" i="13"/>
  <c r="K43" i="13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U40" i="13" l="1"/>
  <c r="K47" i="13"/>
  <c r="G47" i="13" s="1"/>
  <c r="W40" i="13"/>
  <c r="Y40" i="13"/>
  <c r="N40" i="13"/>
  <c r="O40" i="13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K54" i="13"/>
  <c r="G54" i="13" s="1"/>
  <c r="V47" i="13"/>
  <c r="W47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Z55" i="13" l="1"/>
  <c r="O47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E35" i="13" l="1"/>
  <c r="E42" i="13" l="1"/>
  <c r="E49" i="13" l="1"/>
  <c r="C34" i="10"/>
  <c r="E56" i="13" l="1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H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B64" i="9"/>
  <c r="A64" i="9"/>
  <c r="B58" i="9"/>
  <c r="A58" i="9"/>
  <c r="B68" i="9"/>
  <c r="A40" i="9"/>
  <c r="A54" i="9"/>
  <c r="A68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4" i="9"/>
  <c r="B53" i="9"/>
  <c r="A81" i="9"/>
  <c r="B83" i="9"/>
  <c r="A83" i="9"/>
  <c r="B69" i="9"/>
  <c r="A69" i="9"/>
  <c r="B55" i="9"/>
  <c r="A55" i="9"/>
  <c r="B41" i="9"/>
  <c r="A41" i="9"/>
  <c r="B27" i="9"/>
  <c r="A27" i="9"/>
  <c r="B13" i="9"/>
  <c r="D10" i="35"/>
  <c r="C11" i="37"/>
  <c r="B79" i="9"/>
  <c r="B37" i="9"/>
  <c r="A72" i="9"/>
  <c r="B72" i="9"/>
  <c r="A96" i="9"/>
  <c r="B12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6" i="9"/>
  <c r="B40" i="9"/>
  <c r="A53" i="9"/>
  <c r="A93" i="9"/>
  <c r="D56" i="35"/>
  <c r="F56" i="35" s="1"/>
  <c r="D57" i="35"/>
  <c r="A95" i="9"/>
  <c r="A8" i="9"/>
  <c r="B8" i="9"/>
  <c r="A9" i="9"/>
  <c r="A12" i="9"/>
  <c r="A22" i="9"/>
  <c r="B22" i="9"/>
  <c r="A23" i="9"/>
  <c r="B23" i="9"/>
  <c r="B25" i="9"/>
  <c r="B26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2" i="9"/>
  <c r="B82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F8" i="9"/>
  <c r="J26" i="41" l="1"/>
  <c r="J23" i="41"/>
  <c r="J24" i="41" s="1"/>
  <c r="J25" i="41" s="1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2" i="9"/>
  <c r="C26" i="9" s="1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25" i="9"/>
  <c r="Q25" i="9"/>
  <c r="O25" i="9"/>
  <c r="D25" i="9"/>
  <c r="G13" i="37" l="1"/>
  <c r="C14" i="37"/>
  <c r="I14" i="37" s="1"/>
  <c r="H13" i="37"/>
  <c r="F13" i="37"/>
  <c r="P28" i="43"/>
  <c r="N31" i="43"/>
  <c r="C49" i="9"/>
  <c r="C50" i="9"/>
  <c r="L12" i="9"/>
  <c r="C13" i="9"/>
  <c r="D13" i="9" s="1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2" i="9"/>
  <c r="G12" i="9"/>
  <c r="H12" i="9"/>
  <c r="L26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H13" i="64"/>
  <c r="D13" i="64"/>
  <c r="F13" i="64"/>
  <c r="G13" i="64"/>
  <c r="E13" i="64"/>
  <c r="D16" i="44"/>
  <c r="E16" i="44" s="1"/>
  <c r="F16" i="44" s="1"/>
  <c r="G16" i="44" s="1"/>
  <c r="C17" i="44"/>
  <c r="Q13" i="9" l="1"/>
  <c r="C27" i="9"/>
  <c r="D27" i="9" s="1"/>
  <c r="C64" i="9"/>
  <c r="C63" i="9"/>
  <c r="E13" i="9"/>
  <c r="C14" i="9"/>
  <c r="C16" i="9" s="1"/>
  <c r="C14" i="60"/>
  <c r="G13" i="60"/>
  <c r="F13" i="60"/>
  <c r="E13" i="60"/>
  <c r="C22" i="41"/>
  <c r="E22" i="41" s="1"/>
  <c r="I14" i="9"/>
  <c r="C40" i="9"/>
  <c r="L40" i="9" s="1"/>
  <c r="G26" i="9"/>
  <c r="H26" i="9"/>
  <c r="Q26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G14" i="64"/>
  <c r="H14" i="64"/>
  <c r="C18" i="44"/>
  <c r="D17" i="44"/>
  <c r="E17" i="44" s="1"/>
  <c r="F17" i="44" s="1"/>
  <c r="G17" i="44" s="1"/>
  <c r="Q27" i="9"/>
  <c r="C28" i="9"/>
  <c r="I28" i="9" s="1"/>
  <c r="C41" i="9"/>
  <c r="E27" i="9"/>
  <c r="D14" i="9"/>
  <c r="C15" i="9"/>
  <c r="O14" i="9"/>
  <c r="E14" i="9"/>
  <c r="J14" i="9"/>
  <c r="H16" i="64" l="1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0" i="9"/>
  <c r="C54" i="9"/>
  <c r="C68" i="9" s="1"/>
  <c r="H40" i="9"/>
  <c r="Q40" i="9"/>
  <c r="E26" i="41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E15" i="9"/>
  <c r="Q15" i="9"/>
  <c r="D15" i="9"/>
  <c r="Q54" i="9"/>
  <c r="C42" i="9"/>
  <c r="C55" i="9"/>
  <c r="E41" i="9"/>
  <c r="Q41" i="9"/>
  <c r="D41" i="9"/>
  <c r="O28" i="9"/>
  <c r="C30" i="9"/>
  <c r="J28" i="9"/>
  <c r="Q28" i="9"/>
  <c r="D28" i="9"/>
  <c r="E28" i="9"/>
  <c r="C29" i="9"/>
  <c r="C17" i="9"/>
  <c r="F16" i="9"/>
  <c r="N16" i="9"/>
  <c r="E16" i="9"/>
  <c r="L16" i="9"/>
  <c r="Q16" i="9"/>
  <c r="G16" i="9"/>
  <c r="H16" i="9"/>
  <c r="G54" i="9" l="1"/>
  <c r="H54" i="9"/>
  <c r="F16" i="60"/>
  <c r="E16" i="60"/>
  <c r="D16" i="60"/>
  <c r="G16" i="60"/>
  <c r="L54" i="9"/>
  <c r="C92" i="9"/>
  <c r="C91" i="9"/>
  <c r="E15" i="60"/>
  <c r="F15" i="60"/>
  <c r="G15" i="60"/>
  <c r="B48" i="9"/>
  <c r="A62" i="9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68" i="9"/>
  <c r="C82" i="9"/>
  <c r="H68" i="9"/>
  <c r="Q68" i="9"/>
  <c r="L68" i="9"/>
  <c r="G17" i="9"/>
  <c r="F17" i="9"/>
  <c r="C18" i="9"/>
  <c r="C19" i="9"/>
  <c r="H17" i="9"/>
  <c r="Q17" i="9"/>
  <c r="H30" i="9"/>
  <c r="E30" i="9"/>
  <c r="L30" i="9"/>
  <c r="N30" i="9"/>
  <c r="G30" i="9"/>
  <c r="C31" i="9"/>
  <c r="F30" i="9"/>
  <c r="Q30" i="9"/>
  <c r="E29" i="9"/>
  <c r="Q29" i="9"/>
  <c r="D29" i="9"/>
  <c r="Q55" i="9"/>
  <c r="C56" i="9"/>
  <c r="I56" i="9" s="1"/>
  <c r="E55" i="9"/>
  <c r="C69" i="9"/>
  <c r="D55" i="9"/>
  <c r="O42" i="9"/>
  <c r="J42" i="9"/>
  <c r="C44" i="9"/>
  <c r="C43" i="9"/>
  <c r="D42" i="9"/>
  <c r="Q42" i="9"/>
  <c r="E42" i="9"/>
  <c r="B62" i="9" l="1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F18" i="12"/>
  <c r="Q79" i="9"/>
  <c r="E79" i="9"/>
  <c r="D79" i="9"/>
  <c r="J79" i="9"/>
  <c r="C81" i="9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2" i="9"/>
  <c r="L82" i="9"/>
  <c r="H82" i="9"/>
  <c r="C96" i="9"/>
  <c r="G82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C70" i="9"/>
  <c r="I70" i="9" s="1"/>
  <c r="Q69" i="9"/>
  <c r="C83" i="9"/>
  <c r="E69" i="9"/>
  <c r="D69" i="9"/>
  <c r="C33" i="9"/>
  <c r="Q31" i="9"/>
  <c r="C32" i="9"/>
  <c r="H31" i="9"/>
  <c r="G31" i="9"/>
  <c r="F31" i="9"/>
  <c r="Q19" i="9"/>
  <c r="D19" i="9"/>
  <c r="E19" i="9"/>
  <c r="I19" i="9"/>
  <c r="D36" i="11" l="1"/>
  <c r="G36" i="11"/>
  <c r="E36" i="11"/>
  <c r="F36" i="11" s="1"/>
  <c r="J93" i="9"/>
  <c r="E93" i="9"/>
  <c r="D93" i="9"/>
  <c r="Q93" i="9"/>
  <c r="Q94" i="9"/>
  <c r="K94" i="9"/>
  <c r="C95" i="9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D83" i="9"/>
  <c r="Q83" i="9"/>
  <c r="C84" i="9"/>
  <c r="I84" i="9" s="1"/>
  <c r="E83" i="9"/>
  <c r="C97" i="9"/>
  <c r="D33" i="9"/>
  <c r="I33" i="9"/>
  <c r="Q33" i="9"/>
  <c r="E33" i="9"/>
  <c r="H96" i="9"/>
  <c r="L96" i="9"/>
  <c r="G96" i="9"/>
  <c r="Q96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F95" i="9" l="1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D97" i="9"/>
  <c r="Q97" i="9"/>
  <c r="E97" i="9"/>
  <c r="C98" i="9"/>
  <c r="I98" i="9" s="1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<sst xmlns="http://schemas.openxmlformats.org/spreadsheetml/2006/main" count="3073" uniqueCount="855">
  <si>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</si>
  <si>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</si>
  <si>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</si>
  <si>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</si>
  <si>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</si>
  <si>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</si>
  <si>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</si>
  <si>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</si>
  <si>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</si>
  <si>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</si>
  <si>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</si>
  <si>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</si>
  <si>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</si>
  <si>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</si>
  <si>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</si>
  <si>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</si>
  <si>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</si>
  <si>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</si>
  <si>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</si>
  <si>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</si>
  <si>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</si>
  <si>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</si>
  <si>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</si>
  <si>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</si>
  <si>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</si>
  <si>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</si>
  <si>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</si>
  <si>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</si>
  <si>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</si>
  <si>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</si>
  <si>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</si>
  <si>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</si>
  <si>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</si>
  <si>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</si>
  <si>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</si>
  <si>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</si>
  <si>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</si>
  <si>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</si>
  <si>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</si>
  <si>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</si>
  <si>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</si>
  <si>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</si>
  <si>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</si>
  <si>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</si>
  <si>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</si>
  <si>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</si>
  <si>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</si>
  <si>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</si>
  <si>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</si>
  <si>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</si>
  <si>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</si>
  <si>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</si>
  <si>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</si>
  <si>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</si>
  <si>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</si>
  <si>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</si>
  <si>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</si>
  <si>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</si>
  <si>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</si>
  <si>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</si>
  <si>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</si>
  <si>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</si>
  <si>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</si>
  <si>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</si>
  <si>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</si>
  <si>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</si>
  <si>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</si>
  <si>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</si>
  <si>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</si>
  <si>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</si>
  <si>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</si>
  <si>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</si>
  <si>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</si>
  <si>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</si>
  <si>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</si>
  <si>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</si>
  <si>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</si>
  <si>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</si>
  <si>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</si>
  <si>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</si>
  <si>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</si>
  <si>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</si>
  <si>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</si>
  <si>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</si>
  <si>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</si>
  <si>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</si>
  <si>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</si>
  <si>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</si>
  <si>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</si>
  <si>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</si>
  <si>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</si>
  <si>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</si>
  <si>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</si>
  <si>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</si>
  <si>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</si>
  <si>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</si>
  <si>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</si>
  <si>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</si>
  <si>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</si>
  <si>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</si>
  <si>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</si>
  <si>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</si>
  <si>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</si>
  <si>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</si>
  <si>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</si>
  <si>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</si>
  <si>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</si>
  <si>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</si>
  <si>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</si>
  <si>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</si>
  <si>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</si>
  <si>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</si>
  <si>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</si>
  <si>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</si>
  <si>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</si>
  <si>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</si>
  <si>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</si>
  <si>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</si>
  <si>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</si>
  <si>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</si>
  <si>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</si>
  <si>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SHA</t>
  </si>
  <si>
    <t>11 days</t>
  </si>
  <si>
    <t>ETD HCM
Friday</t>
  </si>
  <si>
    <t>10 days</t>
  </si>
  <si>
    <t>NINGBO</t>
  </si>
  <si>
    <t>5 DAYS</t>
  </si>
  <si>
    <t>10 DAYS</t>
  </si>
  <si>
    <t>11 DAYS</t>
  </si>
  <si>
    <t>(SITC)</t>
  </si>
  <si>
    <t>7 DAYS</t>
  </si>
  <si>
    <t>ETD HCM
Tuesday</t>
  </si>
  <si>
    <t>SUNDAY</t>
  </si>
  <si>
    <t>TUESDAY</t>
  </si>
  <si>
    <t>FRIDAY</t>
  </si>
  <si>
    <t>SATURDAY</t>
  </si>
  <si>
    <t>MONDAY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</si>
  <si>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</si>
  <si>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</si>
  <si>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</si>
  <si>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</si>
  <si>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</si>
  <si>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</si>
  <si>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</si>
  <si>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</si>
  <si>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</si>
  <si>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</si>
  <si>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</si>
  <si>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</si>
  <si>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</si>
  <si>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</si>
  <si>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</si>
  <si>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</si>
  <si>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</si>
  <si>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</si>
  <si>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</si>
  <si>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</si>
  <si>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</si>
  <si>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</si>
  <si>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</si>
  <si>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</si>
  <si>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</si>
  <si>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</si>
  <si>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</si>
  <si>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</si>
  <si>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</si>
  <si>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</si>
  <si>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</si>
  <si>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</si>
  <si>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</si>
  <si>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</si>
  <si>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</si>
  <si>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</si>
  <si>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</si>
  <si>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</si>
  <si>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</si>
  <si>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</si>
  <si>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</si>
  <si>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</si>
  <si>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</si>
  <si>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</si>
  <si>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</si>
  <si>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</si>
  <si>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</si>
  <si>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</si>
  <si>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</si>
  <si>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</si>
  <si>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</si>
  <si>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</si>
  <si>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</si>
  <si>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</si>
  <si>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</si>
  <si>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</si>
  <si>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</si>
  <si>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</si>
  <si>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</si>
  <si>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</si>
  <si>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</si>
  <si>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</si>
  <si>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</si>
  <si>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</si>
  <si>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</si>
  <si>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</si>
  <si>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</si>
  <si>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</si>
  <si>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</si>
  <si>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</si>
  <si>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</si>
  <si>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</si>
  <si>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</si>
  <si>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</si>
  <si>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</si>
  <si>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</si>
  <si>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</si>
  <si>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</si>
  <si>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</si>
  <si>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</si>
  <si>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</si>
  <si>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</si>
  <si>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</si>
  <si>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</si>
  <si>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</si>
  <si>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</si>
  <si>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</si>
  <si>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</si>
  <si>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</si>
  <si>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</si>
  <si>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</si>
  <si>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</si>
  <si>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</si>
  <si>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</si>
  <si>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</si>
  <si>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</si>
  <si>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</si>
  <si>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</si>
  <si>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</si>
  <si>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</si>
  <si>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</si>
  <si>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</si>
  <si>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</si>
  <si>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</si>
  <si>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</si>
  <si>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</si>
  <si>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</si>
  <si>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</si>
  <si>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</si>
  <si>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</si>
  <si>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</si>
  <si>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</si>
  <si>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</si>
  <si>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</si>
  <si>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</si>
  <si>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</si>
  <si>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</si>
  <si>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</si>
  <si>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</si>
  <si>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</si>
  <si>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</si>
  <si>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</si>
  <si>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</si>
  <si>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</si>
  <si>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</si>
  <si>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</si>
  <si>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</si>
  <si>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</si>
  <si>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</si>
  <si>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</si>
  <si>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</si>
  <si>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</si>
  <si>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</si>
  <si>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</si>
  <si>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</si>
  <si>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</si>
  <si>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</si>
  <si>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</si>
  <si>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</si>
  <si>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</si>
  <si>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</si>
  <si>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</si>
  <si>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</si>
  <si>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</si>
  <si>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</si>
  <si>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</si>
  <si>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</si>
  <si>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</si>
  <si>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</si>
  <si>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</si>
  <si>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</si>
  <si>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</si>
  <si>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</si>
  <si>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</si>
  <si>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</si>
  <si>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</si>
  <si>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</si>
  <si>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</si>
  <si>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</si>
  <si>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</si>
  <si>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</si>
  <si>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</si>
  <si>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</si>
  <si>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</si>
  <si>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</si>
  <si>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</si>
  <si>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</si>
  <si>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VESSEL
VTX1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</si>
  <si>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</si>
  <si>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</si>
  <si>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</si>
  <si>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</si>
  <si>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</si>
  <si>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</si>
  <si>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</si>
  <si>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</si>
  <si>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</si>
  <si>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</si>
  <si>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</si>
  <si>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</si>
  <si>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</si>
  <si>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</si>
  <si>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</si>
  <si>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</si>
  <si>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</si>
  <si>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</si>
  <si>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</si>
  <si>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</si>
  <si>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</si>
  <si>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</si>
  <si>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</si>
  <si>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</si>
  <si>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</si>
  <si>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</si>
  <si>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</si>
  <si>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</si>
  <si>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</si>
  <si>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</si>
  <si>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</si>
  <si>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</si>
  <si>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</si>
  <si>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</si>
  <si>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</si>
  <si>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</si>
  <si>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</si>
  <si>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</si>
  <si>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</si>
  <si>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</si>
  <si>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</si>
  <si>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</si>
  <si>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</si>
  <si>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</si>
  <si>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</si>
  <si>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</si>
  <si>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</si>
  <si>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</si>
  <si>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</si>
  <si>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</si>
  <si>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</si>
  <si>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</si>
  <si>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</si>
  <si>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</si>
  <si>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</si>
  <si>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</si>
  <si>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</si>
  <si>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</si>
  <si>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</si>
  <si>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</si>
  <si>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</si>
  <si>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</si>
  <si>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</si>
  <si>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</si>
  <si>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</si>
  <si>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</si>
  <si>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</si>
  <si>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</si>
  <si>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</si>
  <si>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</si>
  <si>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</si>
  <si>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</si>
  <si>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</si>
  <si>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</si>
  <si>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</si>
  <si>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</si>
  <si>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</si>
  <si>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</si>
  <si>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</si>
  <si>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</si>
  <si>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</si>
  <si>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</si>
  <si>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</si>
  <si>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</si>
  <si>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</si>
  <si>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</si>
  <si>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</si>
  <si>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</si>
  <si>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</si>
  <si>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</si>
  <si>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</si>
  <si>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</si>
  <si>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</si>
  <si>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</si>
  <si>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</si>
  <si>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ICDs: 12h00 (noon) on Wednesday.</t>
  </si>
  <si>
    <t>At ICD Tân Cảng Nhơn Trạch (REEFER): 17h:00 on Thu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</si>
  <si>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</si>
  <si>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</si>
  <si>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</si>
  <si>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</si>
  <si>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</si>
  <si>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</si>
  <si>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</si>
  <si>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</si>
  <si>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</si>
  <si>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</si>
  <si>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</si>
  <si>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</si>
  <si>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</si>
  <si>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</si>
  <si>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</si>
  <si>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</si>
  <si>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</si>
  <si>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</si>
  <si>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</si>
  <si>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</si>
  <si>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</si>
  <si>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</si>
  <si>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</si>
  <si>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</si>
  <si>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</si>
  <si>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</si>
  <si>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</si>
  <si>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</si>
  <si>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</si>
  <si>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</si>
  <si>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</si>
  <si>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At Cat Lai: 06:00 on Fri for Dry &amp;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</si>
  <si>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</si>
  <si>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</si>
  <si>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</si>
  <si>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</si>
  <si>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</si>
  <si>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</si>
  <si>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</si>
  <si>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</si>
  <si>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</si>
  <si>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</si>
  <si>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</si>
  <si>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</si>
  <si>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</si>
  <si>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</si>
  <si>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</si>
  <si>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</si>
  <si>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</si>
  <si>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</si>
  <si>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</si>
  <si>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</si>
  <si>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</si>
  <si>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</si>
  <si>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</si>
  <si>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</si>
  <si>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</si>
  <si>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</si>
  <si>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</si>
  <si>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</si>
  <si>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</si>
  <si>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</si>
  <si>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</si>
  <si>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</si>
  <si>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</si>
  <si>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</si>
  <si>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</si>
  <si>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</si>
  <si>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</si>
  <si>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</si>
  <si>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</si>
  <si>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</si>
  <si>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</si>
  <si>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</si>
  <si>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</si>
  <si>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MARGARET RIVER BRIDGE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</si>
  <si>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</si>
  <si>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</si>
  <si>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</si>
  <si>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</si>
  <si>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</si>
  <si>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</si>
  <si>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</si>
  <si>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YM CONSTANCY</t>
  </si>
  <si>
    <t>WAN HAI 368</t>
  </si>
  <si>
    <t>WAN HAI 288</t>
  </si>
  <si>
    <t>WAN HAI 322</t>
  </si>
  <si>
    <t>INTERASIA PURSUIT</t>
  </si>
  <si>
    <t>WAN HAI 277</t>
  </si>
  <si>
    <t>TOKUYAMA</t>
  </si>
  <si>
    <t>10days</t>
  </si>
  <si>
    <t>12 days</t>
  </si>
  <si>
    <t>YOKOHAMA
8 Days</t>
  </si>
  <si>
    <t>KOBE
10 Days</t>
  </si>
  <si>
    <t>UNI-PREMIER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</si>
  <si>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</si>
  <si>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</si>
  <si>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</si>
  <si>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</si>
  <si>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</si>
  <si>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</si>
  <si>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</si>
  <si>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</si>
  <si>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</si>
  <si>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</si>
  <si>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</si>
  <si>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</si>
  <si>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</si>
  <si>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</si>
  <si>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</si>
  <si>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</si>
  <si>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</si>
  <si>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</si>
  <si>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</si>
  <si>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</si>
  <si>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</si>
  <si>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</si>
  <si>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</si>
  <si>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</si>
  <si>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</si>
  <si>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</si>
  <si>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</si>
  <si>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</si>
  <si>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</si>
  <si>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</si>
  <si>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</si>
  <si>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</si>
  <si>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</si>
  <si>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</si>
  <si>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</si>
  <si>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</si>
  <si>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</si>
  <si>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KMTC JAKARTA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</si>
  <si>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</si>
  <si>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</si>
  <si>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</si>
  <si>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</si>
  <si>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</si>
  <si>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</si>
  <si>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</si>
  <si>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</si>
  <si>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</si>
  <si>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</si>
  <si>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</si>
  <si>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</si>
  <si>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</si>
  <si>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</si>
  <si>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</si>
  <si>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</si>
  <si>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</si>
  <si>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</si>
  <si>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</si>
  <si>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</si>
  <si>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</si>
  <si>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</si>
  <si>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</si>
  <si>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</si>
  <si>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</si>
  <si>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</si>
  <si>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</si>
  <si>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</si>
  <si>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</si>
  <si>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</si>
  <si>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</si>
  <si>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</si>
  <si>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</si>
  <si>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</si>
  <si>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</si>
  <si>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</si>
  <si>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</si>
  <si>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</si>
  <si>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</si>
  <si>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</si>
  <si>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</si>
  <si>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</si>
  <si>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</si>
  <si>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</si>
  <si>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</si>
  <si>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</si>
  <si>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</si>
  <si>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</si>
  <si>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ASIATIC PRIDE</t>
  </si>
  <si>
    <t>SITC MINHE</t>
  </si>
  <si>
    <t>SITC HOCHIMINH</t>
  </si>
  <si>
    <t>VESSEL
VTX6 SERVICE</t>
  </si>
  <si>
    <t>At CatLai: 17h00 on Tue (for Dry and RF)</t>
  </si>
  <si>
    <t>ICDs: 23h00 on Mon</t>
  </si>
  <si>
    <t>TS HOCHIMINH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</si>
  <si>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</si>
  <si>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</si>
  <si>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</si>
  <si>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</si>
  <si>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</si>
  <si>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</si>
  <si>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</si>
  <si>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</si>
  <si>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</si>
  <si>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</si>
  <si>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</si>
  <si>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</si>
  <si>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</si>
  <si>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</si>
  <si>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</si>
  <si>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</si>
  <si>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</si>
  <si>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</si>
  <si>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</si>
  <si>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</si>
  <si>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</si>
  <si>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</si>
  <si>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</si>
  <si>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</si>
  <si>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</si>
  <si>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</si>
  <si>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</si>
  <si>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</si>
  <si>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</si>
  <si>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</si>
  <si>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</si>
  <si>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 xml:space="preserve">STEPHANIA K </t>
  </si>
  <si>
    <t xml:space="preserve">CAPE SYROS </t>
  </si>
  <si>
    <t xml:space="preserve">MANET </t>
  </si>
  <si>
    <t xml:space="preserve">BOX ENDEAVOUR </t>
  </si>
  <si>
    <t>007N</t>
  </si>
  <si>
    <t>008N</t>
  </si>
  <si>
    <t>009N</t>
  </si>
  <si>
    <t>075N</t>
  </si>
  <si>
    <t>037N</t>
  </si>
  <si>
    <t>010N</t>
  </si>
  <si>
    <t>2426N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</si>
  <si>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</si>
  <si>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</si>
  <si>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</si>
  <si>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</si>
  <si>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</si>
  <si>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</si>
  <si>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</si>
  <si>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</si>
  <si>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</si>
  <si>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</si>
  <si>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</si>
  <si>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</si>
  <si>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</si>
  <si>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</si>
  <si>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</si>
  <si>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</si>
  <si>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</si>
  <si>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</si>
  <si>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</si>
  <si>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</si>
  <si>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</si>
  <si>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</si>
  <si>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SITC KANTO</t>
  </si>
  <si>
    <t>SITC RUNDE</t>
  </si>
  <si>
    <t>SAWASDEE INCHEON</t>
  </si>
  <si>
    <t>SITC MINGDE</t>
  </si>
  <si>
    <t>YM CERTAINTY</t>
  </si>
  <si>
    <t>WAN HAI 363</t>
  </si>
  <si>
    <t>INTERASIA TRANSCEND</t>
  </si>
  <si>
    <t>MONICA</t>
  </si>
  <si>
    <t>3CGGMN1NC</t>
  </si>
  <si>
    <t xml:space="preserve">EVER CROWN </t>
  </si>
  <si>
    <t xml:space="preserve">EVER CLEAR </t>
  </si>
  <si>
    <t xml:space="preserve"> 267N</t>
  </si>
  <si>
    <t xml:space="preserve"> 268N</t>
  </si>
  <si>
    <t>076N</t>
  </si>
  <si>
    <t>038N</t>
  </si>
  <si>
    <t>011N</t>
  </si>
  <si>
    <t>077N</t>
  </si>
  <si>
    <t>039N</t>
  </si>
  <si>
    <t>2501N</t>
  </si>
  <si>
    <t>2503N</t>
  </si>
  <si>
    <t>SAWASDEE SPICA</t>
  </si>
  <si>
    <t>POS HOCHIMINH</t>
  </si>
  <si>
    <t>SITC FUJIAN</t>
  </si>
  <si>
    <t>2502N</t>
  </si>
  <si>
    <t>2504N</t>
  </si>
  <si>
    <t>WAN HAI 283</t>
  </si>
  <si>
    <t>3CGGON1NC</t>
  </si>
  <si>
    <t>3CGGQN1NC</t>
  </si>
  <si>
    <t xml:space="preserve">EVER CORE </t>
  </si>
  <si>
    <t>EVER CROWN</t>
  </si>
  <si>
    <t>EVER CLEAR</t>
  </si>
  <si>
    <t xml:space="preserve">1678-091N </t>
  </si>
  <si>
    <t xml:space="preserve"> 1679-063N</t>
  </si>
  <si>
    <t xml:space="preserve"> 1680-086N</t>
  </si>
  <si>
    <t>EVER CORE</t>
  </si>
  <si>
    <t xml:space="preserve"> 1681-092N</t>
  </si>
  <si>
    <t xml:space="preserve">1682-064N </t>
  </si>
  <si>
    <t xml:space="preserve">1683-087N </t>
  </si>
  <si>
    <t>UNI-POPULAR</t>
  </si>
  <si>
    <t xml:space="preserve"> 0309-425N</t>
  </si>
  <si>
    <t xml:space="preserve"> 0310-484N</t>
  </si>
  <si>
    <t xml:space="preserve"> 0312-426N</t>
  </si>
  <si>
    <t xml:space="preserve"> 0313-485N</t>
  </si>
  <si>
    <t>2505N</t>
  </si>
  <si>
    <t>2502E</t>
  </si>
  <si>
    <t>MAERSK BINTULU</t>
  </si>
  <si>
    <t>MAERSK MONGLA</t>
  </si>
  <si>
    <t>506B</t>
  </si>
  <si>
    <t>507B</t>
  </si>
  <si>
    <t>ARICA BRIDGE</t>
  </si>
  <si>
    <t>CALLAO BRIDGE</t>
  </si>
  <si>
    <t>NYK PAULA</t>
  </si>
  <si>
    <t xml:space="preserve"> 015N</t>
  </si>
  <si>
    <t xml:space="preserve"> 255N</t>
  </si>
  <si>
    <t>AS CARLOTTA</t>
  </si>
  <si>
    <t xml:space="preserve"> 508N</t>
  </si>
  <si>
    <t xml:space="preserve"> 307N</t>
  </si>
  <si>
    <t xml:space="preserve"> 107N</t>
  </si>
  <si>
    <t xml:space="preserve"> 210N</t>
  </si>
  <si>
    <t xml:space="preserve"> 039N</t>
  </si>
  <si>
    <t>0FXDCN1PL</t>
  </si>
  <si>
    <t>0FXDEN1PL</t>
  </si>
  <si>
    <t>0FXDGN1PL</t>
  </si>
  <si>
    <t>2506N</t>
  </si>
  <si>
    <t>GREEN PACIFIC</t>
  </si>
  <si>
    <t>2507N</t>
  </si>
  <si>
    <t>QING YUN HE / 689E</t>
  </si>
  <si>
    <t>2508N</t>
  </si>
  <si>
    <t>HECAN / 342E</t>
  </si>
  <si>
    <t>HECAN / 343E</t>
  </si>
  <si>
    <t>WAN HAI 331</t>
  </si>
  <si>
    <t>SITC HAODE</t>
  </si>
  <si>
    <t>SITC XINGDE</t>
  </si>
  <si>
    <t>SKIP HCM</t>
  </si>
  <si>
    <t>3CGGSN1NC</t>
  </si>
  <si>
    <t>3CGGUN1NC</t>
  </si>
  <si>
    <t>3CGGWN1NC</t>
  </si>
  <si>
    <t>3CGGYN1NC</t>
  </si>
  <si>
    <t>3CGH0N1NC</t>
  </si>
  <si>
    <t>3CGH2N1NC</t>
  </si>
  <si>
    <t>3CGH4N1NC</t>
  </si>
  <si>
    <t>WAN HAI 351</t>
  </si>
  <si>
    <t>WAN HAI 290</t>
  </si>
  <si>
    <t>WAN HAI 373</t>
  </si>
  <si>
    <t>WAN HAI 359</t>
  </si>
  <si>
    <t xml:space="preserve"> 016N</t>
  </si>
  <si>
    <t xml:space="preserve"> 256N</t>
  </si>
  <si>
    <t xml:space="preserve"> 269N</t>
  </si>
  <si>
    <t xml:space="preserve"> 017N</t>
  </si>
  <si>
    <t>X-PRESS KAILASH</t>
  </si>
  <si>
    <t xml:space="preserve"> 2506N</t>
  </si>
  <si>
    <t>AS CARLOTT</t>
  </si>
  <si>
    <t xml:space="preserve"> 509N</t>
  </si>
  <si>
    <t>ACX CRYSTA</t>
  </si>
  <si>
    <t xml:space="preserve"> 308N</t>
  </si>
  <si>
    <t xml:space="preserve"> 2507N</t>
  </si>
  <si>
    <t xml:space="preserve"> 510N</t>
  </si>
  <si>
    <t xml:space="preserve"> 309N</t>
  </si>
  <si>
    <t xml:space="preserve"> 271N</t>
  </si>
  <si>
    <t>BRIGHT SAKURA</t>
  </si>
  <si>
    <t xml:space="preserve"> 001N</t>
  </si>
  <si>
    <t>TS DALIAN</t>
  </si>
  <si>
    <t xml:space="preserve"> 019N</t>
  </si>
  <si>
    <t xml:space="preserve"> 009N</t>
  </si>
  <si>
    <t xml:space="preserve"> 272N</t>
  </si>
  <si>
    <t xml:space="preserve"> 002N</t>
  </si>
  <si>
    <t xml:space="preserve"> 020N</t>
  </si>
  <si>
    <t xml:space="preserve"> 010N</t>
  </si>
  <si>
    <t xml:space="preserve"> 108N</t>
  </si>
  <si>
    <t xml:space="preserve"> 211N</t>
  </si>
  <si>
    <t xml:space="preserve"> 040N</t>
  </si>
  <si>
    <t xml:space="preserve"> 109N</t>
  </si>
  <si>
    <t xml:space="preserve"> 212N</t>
  </si>
  <si>
    <t xml:space="preserve">EVER ORIGIN </t>
  </si>
  <si>
    <t xml:space="preserve">1684-033N </t>
  </si>
  <si>
    <t xml:space="preserve"> 1685-065N</t>
  </si>
  <si>
    <t xml:space="preserve"> 1686-088N</t>
  </si>
  <si>
    <t>EVER ORIGIN</t>
  </si>
  <si>
    <t xml:space="preserve"> 1687-034N</t>
  </si>
  <si>
    <t xml:space="preserve"> 1688-066N</t>
  </si>
  <si>
    <t>DELAY 29/3</t>
  </si>
  <si>
    <t>DELAY 11/3</t>
  </si>
  <si>
    <t>UNI-PERFECT</t>
  </si>
  <si>
    <t>0308-610N</t>
  </si>
  <si>
    <t>EVER CONFORM</t>
  </si>
  <si>
    <t>0311-062N</t>
  </si>
  <si>
    <t xml:space="preserve">EVER CONFORM </t>
  </si>
  <si>
    <t xml:space="preserve">0314-063N </t>
  </si>
  <si>
    <t xml:space="preserve"> 0315-427N</t>
  </si>
  <si>
    <t xml:space="preserve"> 0316-486N</t>
  </si>
  <si>
    <t xml:space="preserve"> 0317-064N</t>
  </si>
  <si>
    <t xml:space="preserve"> 0318-428N</t>
  </si>
  <si>
    <t>SITC JIANGSU</t>
  </si>
  <si>
    <t>SITC CHANGDE</t>
  </si>
  <si>
    <t>2503E</t>
  </si>
  <si>
    <t>1016N</t>
  </si>
  <si>
    <t>SKY IRIS</t>
  </si>
  <si>
    <t>1045N</t>
  </si>
  <si>
    <t xml:space="preserve">INTERASIA TRANSCEND </t>
  </si>
  <si>
    <t>MAERSK YOKOHAMA</t>
  </si>
  <si>
    <t>MAERSK HAI PHONG</t>
  </si>
  <si>
    <t>455B</t>
  </si>
  <si>
    <t>425B</t>
  </si>
  <si>
    <t>MCC DANANG</t>
  </si>
  <si>
    <t>MAERSK NUSANTARA</t>
  </si>
  <si>
    <t>446B</t>
  </si>
  <si>
    <t>447B</t>
  </si>
  <si>
    <t>457B</t>
  </si>
  <si>
    <t>427B</t>
  </si>
  <si>
    <t>SITC SHENGDE</t>
  </si>
  <si>
    <t>SITC XIANDE</t>
  </si>
  <si>
    <t xml:space="preserve">	SITC SHANGDE</t>
  </si>
  <si>
    <t>2510N</t>
  </si>
  <si>
    <t xml:space="preserve">	HF LUCKY</t>
  </si>
  <si>
    <t>HF LUCKY</t>
  </si>
  <si>
    <t>2509N</t>
  </si>
  <si>
    <t>0FXDIN1PL</t>
  </si>
  <si>
    <t>0FXDKN1PL</t>
  </si>
  <si>
    <t>0FXDMN1PL</t>
  </si>
  <si>
    <t>0FXDON1PL</t>
  </si>
  <si>
    <t>0FXDQN1PL</t>
  </si>
  <si>
    <t>ASIATIC SUN / 070E</t>
  </si>
  <si>
    <t>ASIATIC SUN / 071E</t>
  </si>
  <si>
    <t>ASIATIC SUN / 072E</t>
  </si>
  <si>
    <t>ASIATIC SUN / 073E</t>
  </si>
  <si>
    <t>ASIATIC SUN / 074E</t>
  </si>
  <si>
    <t>2511N</t>
  </si>
  <si>
    <t>ASIATIC SUN / 075E</t>
  </si>
  <si>
    <t>2512N</t>
  </si>
  <si>
    <t>ASIATIC SUN / 076E</t>
  </si>
  <si>
    <t>2513N</t>
  </si>
  <si>
    <t>ASIATIC SUN / 077E</t>
  </si>
  <si>
    <t>SINOTRANS OSAKA / 2509E</t>
  </si>
  <si>
    <t>SITC QINZHOU / 2511E</t>
  </si>
  <si>
    <t>SINOTRANS OSAKA / 2511E</t>
  </si>
  <si>
    <t>SITC QINZHOU / 2513E</t>
  </si>
  <si>
    <t>SINOTRANS OSAKA / 2513E</t>
  </si>
  <si>
    <t>SITC QINZHOU / 2515E</t>
  </si>
  <si>
    <t>SINOTRANS OSAKA / 2515E</t>
  </si>
  <si>
    <t>SITC QINZHOU / 2517E</t>
  </si>
  <si>
    <t>HECAN / 344E</t>
  </si>
  <si>
    <t>HECAN / 345E</t>
  </si>
  <si>
    <t>HECAN / 346E</t>
  </si>
  <si>
    <t>HECAN / 347E</t>
  </si>
  <si>
    <t>HECAN / 348E</t>
  </si>
  <si>
    <t>HECAN / 349E</t>
  </si>
  <si>
    <t>QING YUN HE / 690E</t>
  </si>
  <si>
    <t>QING YUN HE / 691E</t>
  </si>
  <si>
    <t>QING YUN HE / 692E</t>
  </si>
  <si>
    <t>QING YUN HE / 693E</t>
  </si>
  <si>
    <t>QING YUN HE / 694E</t>
  </si>
  <si>
    <t>QING YUN HE / 695E</t>
  </si>
  <si>
    <t>QING YUN HE / 696E</t>
  </si>
  <si>
    <t>271N</t>
  </si>
  <si>
    <t>001N</t>
  </si>
  <si>
    <t>ACX DIAMOND</t>
  </si>
  <si>
    <t>343N</t>
  </si>
  <si>
    <t>272N</t>
  </si>
  <si>
    <t>002N</t>
  </si>
  <si>
    <t>344N</t>
  </si>
  <si>
    <t>JPSMZ ( 9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</si>
</sst>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9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9" fillId="0" borderId="27" xfId="0" applyFont="1" applyFill="1" applyBorder="1"/>
    <xf numFmtId="0" fontId="159" fillId="0" borderId="0" xfId="0" quotePrefix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16" fontId="235" fillId="29" borderId="48" xfId="0" applyNumberFormat="1" applyFont="1" applyFill="1" applyBorder="1" applyAlignment="1">
      <alignment horizontal="center"/>
    </xf>
    <xf numFmtId="16" fontId="218" fillId="29" borderId="49" xfId="0" applyNumberFormat="1" applyFont="1" applyFill="1" applyBorder="1" applyAlignment="1">
      <alignment horizontal="center"/>
    </xf>
    <xf numFmtId="16" fontId="218" fillId="29" borderId="50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51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2" xfId="0" applyFont="1" applyFill="1" applyBorder="1" applyAlignment="1">
      <alignment horizontal="left" vertical="center"/>
    </xf>
    <xf numFmtId="172" fontId="18" fillId="29" borderId="52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2" xfId="0" applyNumberFormat="1" applyFont="1" applyFill="1" applyBorder="1" applyAlignment="1">
      <alignment horizontal="center" vertical="center"/>
    </xf>
    <xf numFmtId="0" fontId="233" fillId="29" borderId="53" xfId="323" applyFont="1" applyFill="1" applyBorder="1" applyAlignment="1">
      <alignment horizontal="left" vertical="center"/>
    </xf>
    <xf numFmtId="167" fontId="217" fillId="29" borderId="54" xfId="323" applyNumberFormat="1" applyFont="1" applyFill="1" applyBorder="1" applyAlignment="1">
      <alignment horizontal="center" vertical="center"/>
    </xf>
    <xf numFmtId="0" fontId="218" fillId="30" borderId="56" xfId="236" applyFont="1" applyFill="1" applyBorder="1" applyAlignment="1" applyProtection="1">
      <alignment horizontal="center" vertical="center"/>
      <protection hidden="1"/>
    </xf>
    <xf numFmtId="0" fontId="218" fillId="30" borderId="57" xfId="236" applyFont="1" applyFill="1" applyBorder="1" applyAlignment="1" applyProtection="1">
      <alignment horizontal="center" vertical="center" wrapText="1"/>
      <protection hidden="1"/>
    </xf>
    <xf numFmtId="0" fontId="163" fillId="29" borderId="58" xfId="0" applyFont="1" applyFill="1" applyBorder="1" applyAlignment="1">
      <alignment horizontal="left" vertical="center"/>
    </xf>
    <xf numFmtId="16" fontId="218" fillId="29" borderId="59" xfId="0" applyNumberFormat="1" applyFont="1" applyFill="1" applyBorder="1" applyAlignment="1">
      <alignment horizontal="center" vertical="center"/>
    </xf>
    <xf numFmtId="16" fontId="218" fillId="29" borderId="60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14" xfId="236" applyNumberFormat="1" applyFont="1" applyFill="1" applyBorder="1" applyAlignment="1" applyProtection="1">
      <alignment horizontal="center" vertical="center"/>
      <protection hidden="1"/>
    </xf>
    <xf numFmtId="0" fontId="218" fillId="30" borderId="61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2" xfId="0" applyNumberFormat="1" applyFont="1" applyFill="1" applyBorder="1" applyAlignment="1">
      <alignment horizontal="center" vertical="center"/>
    </xf>
    <xf numFmtId="193" fontId="218" fillId="29" borderId="60" xfId="0" applyNumberFormat="1" applyFont="1" applyFill="1" applyBorder="1" applyAlignment="1">
      <alignment horizontal="center" vertical="center"/>
    </xf>
    <xf numFmtId="174" fontId="218" fillId="29" borderId="63" xfId="0" applyNumberFormat="1" applyFont="1" applyFill="1" applyBorder="1" applyAlignment="1">
      <alignment horizontal="center" vertical="center"/>
    </xf>
    <xf numFmtId="193" fontId="218" fillId="29" borderId="59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4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5" xfId="0" applyNumberFormat="1" applyFont="1" applyFill="1" applyBorder="1" applyAlignment="1">
      <alignment horizontal="center" vertical="center"/>
    </xf>
    <xf numFmtId="166" fontId="217" fillId="29" borderId="59" xfId="0" applyNumberFormat="1" applyFont="1" applyFill="1" applyBorder="1" applyAlignment="1">
      <alignment horizontal="center" vertical="center"/>
    </xf>
    <xf numFmtId="199" fontId="18" fillId="29" borderId="58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9" xfId="321" applyNumberFormat="1" applyFont="1" applyFill="1" applyBorder="1" applyAlignment="1">
      <alignment horizontal="center" vertical="center"/>
    </xf>
    <xf numFmtId="167" fontId="218" fillId="29" borderId="66" xfId="321" applyNumberFormat="1" applyFont="1" applyFill="1" applyBorder="1" applyAlignment="1">
      <alignment horizontal="center" vertical="center"/>
    </xf>
    <xf numFmtId="174" fontId="218" fillId="29" borderId="51" xfId="0" applyNumberFormat="1" applyFont="1" applyFill="1" applyBorder="1" applyAlignment="1">
      <alignment horizontal="center" vertical="center"/>
    </xf>
    <xf numFmtId="0" fontId="233" fillId="31" borderId="65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7" xfId="0" applyFont="1" applyFill="1" applyBorder="1" applyAlignment="1">
      <alignment horizontal="left" vertical="center"/>
    </xf>
    <xf numFmtId="199" fontId="18" fillId="29" borderId="67" xfId="0" applyNumberFormat="1" applyFont="1" applyFill="1" applyBorder="1" applyAlignment="1">
      <alignment horizontal="center" vertical="center"/>
    </xf>
    <xf numFmtId="172" fontId="18" fillId="29" borderId="67" xfId="0" applyNumberFormat="1" applyFont="1" applyFill="1" applyBorder="1" applyAlignment="1">
      <alignment horizontal="center" vertical="center"/>
    </xf>
    <xf numFmtId="172" fontId="18" fillId="29" borderId="58" xfId="0" applyNumberFormat="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218" fillId="29" borderId="68" xfId="0" applyNumberFormat="1" applyFont="1" applyFill="1" applyBorder="1" applyAlignment="1">
      <alignment horizontal="center" vertical="center"/>
    </xf>
    <xf numFmtId="167" fontId="217" fillId="29" borderId="59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9" xfId="0" applyNumberFormat="1" applyFont="1" applyFill="1" applyBorder="1" applyAlignment="1">
      <alignment horizontal="center" vertical="center"/>
    </xf>
    <xf numFmtId="16" fontId="216" fillId="29" borderId="59" xfId="0" applyNumberFormat="1" applyFont="1" applyFill="1" applyBorder="1" applyAlignment="1">
      <alignment horizontal="center" vertical="center"/>
    </xf>
    <xf numFmtId="16" fontId="217" fillId="29" borderId="59" xfId="0" applyNumberFormat="1" applyFont="1" applyFill="1" applyBorder="1" applyAlignment="1">
      <alignment horizontal="center" vertical="center"/>
    </xf>
    <xf numFmtId="16" fontId="217" fillId="29" borderId="59" xfId="322" quotePrefix="1" applyNumberFormat="1" applyFont="1" applyFill="1" applyBorder="1" applyAlignment="1">
      <alignment horizontal="center" vertical="center"/>
    </xf>
    <xf numFmtId="16" fontId="217" fillId="29" borderId="66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9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14" xfId="236" applyNumberFormat="1" applyFont="1" applyFill="1" applyBorder="1" applyAlignment="1" applyProtection="1">
      <alignment horizontal="center" vertical="center"/>
      <protection hidden="1"/>
    </xf>
    <xf numFmtId="0" fontId="163" fillId="29" borderId="69" xfId="0" applyFont="1" applyFill="1" applyBorder="1" applyAlignment="1">
      <alignment horizontal="left" vertical="center"/>
    </xf>
    <xf numFmtId="172" fontId="18" fillId="29" borderId="69" xfId="0" applyNumberFormat="1" applyFont="1" applyFill="1" applyBorder="1" applyAlignment="1">
      <alignment horizontal="center" vertical="center"/>
    </xf>
    <xf numFmtId="199" fontId="18" fillId="29" borderId="69" xfId="0" applyNumberFormat="1" applyFont="1" applyFill="1" applyBorder="1" applyAlignment="1">
      <alignment horizontal="center" vertical="center"/>
    </xf>
    <xf numFmtId="0" fontId="151" fillId="27" borderId="70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71" xfId="236" applyFont="1" applyFill="1" applyBorder="1" applyAlignment="1" applyProtection="1">
      <alignment horizontal="left" vertical="center"/>
      <protection hidden="1"/>
    </xf>
    <xf numFmtId="0" fontId="218" fillId="0" borderId="72" xfId="236" applyFont="1" applyFill="1" applyBorder="1" applyAlignment="1" applyProtection="1">
      <alignment vertical="center"/>
      <protection hidden="1"/>
    </xf>
    <xf numFmtId="0" fontId="218" fillId="0" borderId="73" xfId="236" applyFont="1" applyFill="1" applyBorder="1" applyAlignment="1" applyProtection="1">
      <alignment horizontal="right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20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18" fillId="0" borderId="74" xfId="236" applyNumberFormat="1" applyFont="1" applyFill="1" applyBorder="1" applyAlignment="1" applyProtection="1">
      <alignment horizontal="center" vertical="center"/>
      <protection hidden="1"/>
    </xf>
    <xf numFmtId="20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81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18" fillId="0" borderId="82" xfId="236" applyNumberFormat="1" applyFont="1" applyFill="1" applyBorder="1" applyAlignment="1" applyProtection="1">
      <alignment horizontal="center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83" xfId="382" applyNumberFormat="1" applyFont="1" applyFill="1" applyBorder="1" applyAlignment="1" applyProtection="1">
      <alignment horizontal="center" vertical="center"/>
      <protection hidden="1"/>
    </xf>
    <xf numFmtId="0" fontId="218" fillId="0" borderId="84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20" fontId="218" fillId="0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9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90" xfId="236" applyFont="1" applyFill="1" applyBorder="1" applyAlignment="1" applyProtection="1">
      <alignment horizontal="left" vertical="center"/>
      <protection hidden="1"/>
    </xf>
    <xf numFmtId="0" fontId="218" fillId="0" borderId="91" xfId="236" applyFont="1" applyFill="1" applyBorder="1" applyAlignment="1" applyProtection="1">
      <alignment vertical="center"/>
      <protection hidden="1"/>
    </xf>
    <xf numFmtId="0" fontId="218" fillId="0" borderId="92" xfId="236" applyFont="1" applyFill="1" applyBorder="1" applyAlignment="1" applyProtection="1">
      <alignment horizontal="right" vertical="center"/>
      <protection hidden="1"/>
    </xf>
    <xf numFmtId="170" fontId="218" fillId="0" borderId="93" xfId="236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6" xfId="236" applyNumberFormat="1" applyFont="1" applyFill="1" applyBorder="1" applyAlignment="1" applyProtection="1">
      <alignment horizontal="center" vertical="center"/>
      <protection hidden="1"/>
    </xf>
    <xf numFmtId="20" fontId="218" fillId="0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103" xfId="382" applyNumberFormat="1" applyFont="1" applyFill="1" applyBorder="1" applyAlignment="1" applyProtection="1">
      <alignment horizontal="center" vertical="center"/>
      <protection hidden="1"/>
    </xf>
    <xf numFmtId="0" fontId="218" fillId="0" borderId="104" xfId="236" applyFont="1" applyFill="1" applyBorder="1" applyAlignment="1" applyProtection="1">
      <alignment vertical="center"/>
      <protection hidden="1"/>
    </xf>
    <xf numFmtId="0" fontId="218" fillId="0" borderId="105" xfId="236" applyFont="1" applyFill="1" applyBorder="1" applyAlignment="1" applyProtection="1">
      <alignment horizontal="right" vertical="center"/>
      <protection hidden="1"/>
    </xf>
    <xf numFmtId="170" fontId="218" fillId="0" borderId="106" xfId="236" applyNumberFormat="1" applyFont="1" applyFill="1" applyBorder="1" applyAlignment="1" applyProtection="1">
      <alignment horizontal="center" vertical="center"/>
      <protection hidden="1"/>
    </xf>
    <xf numFmtId="167" fontId="218" fillId="0" borderId="107" xfId="236" applyNumberFormat="1" applyFont="1" applyFill="1" applyBorder="1" applyAlignment="1" applyProtection="1">
      <alignment horizontal="center" vertical="center"/>
      <protection hidden="1"/>
    </xf>
    <xf numFmtId="0" fontId="218" fillId="0" borderId="108" xfId="236" applyFont="1" applyFill="1" applyBorder="1" applyAlignment="1" applyProtection="1">
      <alignment vertical="center"/>
      <protection hidden="1"/>
    </xf>
    <xf numFmtId="0" fontId="218" fillId="0" borderId="109" xfId="236" applyFont="1" applyFill="1" applyBorder="1" applyAlignment="1" applyProtection="1">
      <alignment horizontal="right" vertical="center"/>
      <protection hidden="1"/>
    </xf>
    <xf numFmtId="0" fontId="218" fillId="0" borderId="110" xfId="236" quotePrefix="1" applyFont="1" applyFill="1" applyBorder="1" applyAlignment="1" applyProtection="1">
      <alignment horizontal="center" vertical="center"/>
      <protection hidden="1"/>
    </xf>
    <xf numFmtId="167" fontId="218" fillId="0" borderId="111" xfId="236" applyNumberFormat="1" applyFont="1" applyFill="1" applyBorder="1" applyAlignment="1" applyProtection="1">
      <alignment horizontal="center" vertical="center"/>
      <protection hidden="1"/>
    </xf>
    <xf numFmtId="170" fontId="218" fillId="0" borderId="74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2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3" xfId="236" applyFont="1" applyFill="1" applyBorder="1" applyAlignment="1" applyProtection="1">
      <alignment horizontal="center" vertical="center"/>
      <protection hidden="1"/>
    </xf>
    <xf numFmtId="0" fontId="218" fillId="31" borderId="114" xfId="236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vertical="center"/>
      <protection hidden="1"/>
    </xf>
    <xf numFmtId="0" fontId="224" fillId="31" borderId="113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vertical="center"/>
      <protection hidden="1"/>
    </xf>
    <xf numFmtId="0" fontId="224" fillId="31" borderId="114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116" xfId="236" applyFont="1" applyFill="1" applyBorder="1" applyAlignment="1" applyProtection="1">
      <alignment horizontal="center" vertical="center" wrapText="1"/>
      <protection hidden="1"/>
    </xf>
    <xf numFmtId="0" fontId="224" fillId="31" borderId="119" xfId="236" applyFont="1" applyFill="1" applyBorder="1" applyAlignment="1" applyProtection="1">
      <alignment horizontal="center" vertical="center" wrapText="1"/>
      <protection hidden="1"/>
    </xf>
    <xf numFmtId="0" fontId="224" fillId="31" borderId="6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1" xfId="236" applyFont="1" applyFill="1" applyBorder="1" applyAlignment="1" applyProtection="1">
      <alignment horizontal="center" vertical="center"/>
      <protection hidden="1"/>
    </xf>
    <xf numFmtId="0" fontId="218" fillId="31" borderId="122" xfId="236" applyFont="1" applyFill="1" applyBorder="1" applyAlignment="1" applyProtection="1">
      <alignment horizontal="center" vertical="center" wrapText="1"/>
      <protection hidden="1"/>
    </xf>
    <xf numFmtId="0" fontId="156" fillId="31" borderId="12" xfId="0" applyFont="1" applyFill="1" applyBorder="1" applyAlignment="1">
      <alignment horizontal="center" vertical="center" wrapText="1"/>
    </xf>
    <xf numFmtId="0" fontId="156" fillId="31" borderId="24" xfId="0" applyFont="1" applyFill="1" applyBorder="1" applyAlignment="1">
      <alignment horizontal="center" vertical="center"/>
    </xf>
    <xf numFmtId="0" fontId="150" fillId="31" borderId="23" xfId="0" applyFont="1" applyFill="1" applyBorder="1" applyAlignment="1">
      <alignment horizontal="center" wrapText="1"/>
    </xf>
    <xf numFmtId="0" fontId="141" fillId="31" borderId="65" xfId="219" applyFont="1" applyFill="1" applyBorder="1" applyAlignment="1">
      <alignment horizontal="center" vertical="center"/>
    </xf>
    <xf numFmtId="16" fontId="132" fillId="31" borderId="123" xfId="0" applyNumberFormat="1" applyFont="1" applyFill="1" applyBorder="1" applyAlignment="1">
      <alignment horizontal="center" vertical="center" wrapText="1"/>
    </xf>
    <xf numFmtId="16" fontId="132" fillId="31" borderId="124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51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3" xfId="323" applyFont="1" applyFill="1" applyBorder="1" applyAlignment="1">
      <alignment horizontal="left" vertical="center"/>
    </xf>
    <xf numFmtId="0" fontId="217" fillId="0" borderId="59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51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51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 wrapText="1"/>
    </xf>
    <xf numFmtId="0" fontId="218" fillId="29" borderId="125" xfId="0" applyNumberFormat="1" applyFont="1" applyFill="1" applyBorder="1" applyAlignment="1">
      <alignment horizontal="center" vertical="center"/>
    </xf>
    <xf numFmtId="0" fontId="218" fillId="29" borderId="126" xfId="0" applyFont="1" applyFill="1" applyBorder="1" applyAlignment="1">
      <alignment horizontal="left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9" xfId="298" applyNumberFormat="1" applyFont="1" applyFill="1" applyBorder="1" applyAlignment="1">
      <alignment horizontal="center" vertical="center"/>
    </xf>
    <xf numFmtId="16" fontId="218" fillId="29" borderId="66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51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7" xfId="0" applyFont="1" applyFill="1" applyBorder="1" applyAlignment="1">
      <alignment horizontal="center" vertical="center"/>
    </xf>
    <xf numFmtId="0" fontId="244" fillId="29" borderId="63" xfId="0" applyFont="1" applyFill="1" applyBorder="1" applyAlignment="1">
      <alignment horizontal="center" vertical="center"/>
    </xf>
    <xf numFmtId="166" fontId="217" fillId="29" borderId="66" xfId="0" applyNumberFormat="1" applyFont="1" applyFill="1" applyBorder="1" applyAlignment="1">
      <alignment horizontal="center" vertical="center"/>
    </xf>
    <xf numFmtId="0" fontId="156" fillId="0" borderId="27" xfId="0" applyFont="1" applyFill="1" applyBorder="1"/>
    <xf numFmtId="0" fontId="156" fillId="0" borderId="0" xfId="0" applyFont="1" applyFill="1" applyBorder="1" applyAlignment="1">
      <alignment horizontal="center"/>
    </xf>
    <xf numFmtId="0" fontId="156" fillId="31" borderId="128" xfId="0" applyFont="1" applyFill="1" applyBorder="1" applyAlignment="1">
      <alignment horizontal="center" vertical="center"/>
    </xf>
    <xf numFmtId="0" fontId="150" fillId="31" borderId="129" xfId="0" applyFont="1" applyFill="1" applyBorder="1" applyAlignment="1">
      <alignment horizontal="center"/>
    </xf>
    <xf numFmtId="0" fontId="150" fillId="31" borderId="130" xfId="0" applyFont="1" applyFill="1" applyBorder="1" applyAlignment="1">
      <alignment horizontal="center"/>
    </xf>
    <xf numFmtId="0" fontId="156" fillId="31" borderId="131" xfId="0" applyFont="1" applyFill="1" applyBorder="1" applyAlignment="1">
      <alignment horizontal="center" vertical="center" wrapText="1"/>
    </xf>
    <xf numFmtId="0" fontId="156" fillId="31" borderId="132" xfId="0" applyFont="1" applyFill="1" applyBorder="1" applyAlignment="1">
      <alignment horizontal="center" vertical="center"/>
    </xf>
    <xf numFmtId="0" fontId="150" fillId="31" borderId="133" xfId="0" applyFont="1" applyFill="1" applyBorder="1" applyAlignment="1">
      <alignment horizont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34" xfId="0" applyNumberFormat="1" applyFont="1" applyFill="1" applyBorder="1" applyAlignment="1">
      <alignment horizontal="center" vertical="center" wrapText="1"/>
    </xf>
    <xf numFmtId="16" fontId="132" fillId="31" borderId="135" xfId="0" applyNumberFormat="1" applyFont="1" applyFill="1" applyBorder="1" applyAlignment="1">
      <alignment horizontal="center" vertical="center" wrapText="1"/>
    </xf>
    <xf numFmtId="0" fontId="233" fillId="29" borderId="55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7" xfId="0" applyNumberFormat="1" applyFont="1" applyFill="1" applyBorder="1" applyAlignment="1">
      <alignment horizontal="center" vertical="center"/>
    </xf>
    <xf numFmtId="16" fontId="18" fillId="29" borderId="67" xfId="0" applyNumberFormat="1" applyFont="1" applyFill="1" applyBorder="1" applyAlignment="1">
      <alignment horizontal="center" vertical="center"/>
    </xf>
    <xf numFmtId="16" fontId="7" fillId="29" borderId="138" xfId="0" applyNumberFormat="1" applyFont="1" applyFill="1" applyBorder="1" applyAlignment="1">
      <alignment horizontal="center"/>
    </xf>
    <xf numFmtId="16" fontId="7" fillId="29" borderId="65" xfId="0" applyNumberFormat="1" applyFont="1" applyFill="1" applyBorder="1" applyAlignment="1">
      <alignment horizontal="center"/>
    </xf>
    <xf numFmtId="16" fontId="7" fillId="29" borderId="139" xfId="0" applyNumberFormat="1" applyFont="1" applyFill="1" applyBorder="1" applyAlignment="1">
      <alignment horizontal="center"/>
    </xf>
    <xf numFmtId="16" fontId="18" fillId="29" borderId="140" xfId="0" quotePrefix="1" applyNumberFormat="1" applyFont="1" applyFill="1" applyBorder="1" applyAlignment="1">
      <alignment horizontal="center" vertical="center"/>
    </xf>
    <xf numFmtId="16" fontId="18" fillId="29" borderId="52" xfId="0" quotePrefix="1" applyNumberFormat="1" applyFont="1" applyFill="1" applyBorder="1" applyAlignment="1">
      <alignment horizontal="center" vertical="center"/>
    </xf>
    <xf numFmtId="16" fontId="7" fillId="29" borderId="141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42" xfId="0" applyNumberFormat="1" applyFont="1" applyFill="1" applyBorder="1" applyAlignment="1">
      <alignment horizontal="center"/>
    </xf>
    <xf numFmtId="16" fontId="18" fillId="29" borderId="143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60" xfId="0" applyNumberFormat="1" applyFont="1" applyFill="1" applyBorder="1" applyAlignment="1">
      <alignment horizontal="center"/>
    </xf>
    <xf numFmtId="16" fontId="7" fillId="29" borderId="145" xfId="0" applyNumberFormat="1" applyFont="1" applyFill="1" applyBorder="1" applyAlignment="1">
      <alignment horizontal="center"/>
    </xf>
    <xf numFmtId="16" fontId="18" fillId="29" borderId="146" xfId="0" quotePrefix="1" applyNumberFormat="1" applyFont="1" applyFill="1" applyBorder="1" applyAlignment="1">
      <alignment horizontal="center" vertical="center"/>
    </xf>
    <xf numFmtId="16" fontId="18" fillId="29" borderId="58" xfId="0" quotePrefix="1" applyNumberFormat="1" applyFont="1" applyFill="1" applyBorder="1" applyAlignment="1">
      <alignment horizontal="center" vertical="center"/>
    </xf>
    <xf numFmtId="16" fontId="7" fillId="29" borderId="147" xfId="0" applyNumberFormat="1" applyFont="1" applyFill="1" applyBorder="1" applyAlignment="1">
      <alignment horizontal="center"/>
    </xf>
    <xf numFmtId="16" fontId="7" fillId="29" borderId="59" xfId="0" applyNumberFormat="1" applyFont="1" applyFill="1" applyBorder="1" applyAlignment="1">
      <alignment horizontal="center"/>
    </xf>
    <xf numFmtId="16" fontId="7" fillId="29" borderId="148" xfId="0" applyNumberFormat="1" applyFont="1" applyFill="1" applyBorder="1" applyAlignment="1">
      <alignment horizontal="center"/>
    </xf>
    <xf numFmtId="16" fontId="18" fillId="29" borderId="140" xfId="0" applyNumberFormat="1" applyFont="1" applyFill="1" applyBorder="1" applyAlignment="1">
      <alignment horizontal="center" vertical="center"/>
    </xf>
    <xf numFmtId="16" fontId="18" fillId="29" borderId="52" xfId="0" applyNumberFormat="1" applyFont="1" applyFill="1" applyBorder="1" applyAlignment="1">
      <alignment horizontal="center" vertical="center"/>
    </xf>
    <xf numFmtId="16" fontId="18" fillId="29" borderId="143" xfId="0" applyNumberFormat="1" applyFont="1" applyFill="1" applyBorder="1" applyAlignment="1">
      <alignment horizontal="center" vertical="center"/>
    </xf>
    <xf numFmtId="16" fontId="18" fillId="29" borderId="146" xfId="0" applyNumberFormat="1" applyFont="1" applyFill="1" applyBorder="1" applyAlignment="1">
      <alignment horizontal="center" vertical="center"/>
    </xf>
    <xf numFmtId="16" fontId="18" fillId="29" borderId="58" xfId="0" applyNumberFormat="1" applyFont="1" applyFill="1" applyBorder="1" applyAlignment="1">
      <alignment horizontal="center" vertical="center"/>
    </xf>
    <xf numFmtId="16" fontId="18" fillId="29" borderId="137" xfId="0" quotePrefix="1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49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9" xfId="0" applyNumberFormat="1" applyFont="1" applyFill="1" applyBorder="1" applyAlignment="1" applyProtection="1">
      <alignment horizontal="center" vertical="center"/>
      <protection hidden="1"/>
    </xf>
    <xf numFmtId="166" fontId="132" fillId="0" borderId="51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3" xfId="0" applyFont="1" applyFill="1" applyBorder="1" applyAlignment="1">
      <alignment vertical="center"/>
    </xf>
    <xf numFmtId="166" fontId="246" fillId="29" borderId="59" xfId="0" applyNumberFormat="1" applyFont="1" applyFill="1" applyBorder="1" applyAlignment="1">
      <alignment horizontal="center" vertical="center"/>
    </xf>
    <xf numFmtId="16" fontId="247" fillId="29" borderId="59" xfId="0" applyNumberFormat="1" applyFont="1" applyFill="1" applyBorder="1" applyAlignment="1">
      <alignment horizontal="center" vertical="center"/>
    </xf>
    <xf numFmtId="16" fontId="246" fillId="29" borderId="59" xfId="0" applyNumberFormat="1" applyFont="1" applyFill="1" applyBorder="1" applyAlignment="1">
      <alignment horizontal="center" vertical="center"/>
    </xf>
    <xf numFmtId="20" fontId="246" fillId="29" borderId="59" xfId="0" applyNumberFormat="1" applyFont="1" applyFill="1" applyBorder="1" applyAlignment="1">
      <alignment horizontal="center" vertical="center"/>
    </xf>
    <xf numFmtId="0" fontId="247" fillId="29" borderId="66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3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50" xfId="236" applyFont="1" applyFill="1" applyBorder="1" applyAlignment="1" applyProtection="1">
      <alignment horizontal="center" vertical="center"/>
      <protection hidden="1"/>
    </xf>
    <xf numFmtId="0" fontId="218" fillId="0" borderId="151" xfId="236" applyFont="1" applyFill="1" applyBorder="1" applyAlignment="1" applyProtection="1">
      <alignment horizontal="center" vertical="center"/>
      <protection hidden="1"/>
    </xf>
    <xf numFmtId="167" fontId="225" fillId="0" borderId="151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150" xfId="236" applyNumberFormat="1" applyFont="1" applyFill="1" applyBorder="1" applyAlignment="1" applyProtection="1">
      <alignment horizontal="center" vertical="center"/>
      <protection hidden="1"/>
    </xf>
    <xf numFmtId="167" fontId="218" fillId="0" borderId="151" xfId="236" applyNumberFormat="1" applyFont="1" applyFill="1" applyBorder="1" applyAlignment="1" applyProtection="1">
      <alignment horizontal="center" vertical="center"/>
      <protection hidden="1"/>
    </xf>
    <xf numFmtId="0" fontId="150" fillId="31" borderId="152" xfId="0" applyFont="1" applyFill="1" applyBorder="1" applyAlignment="1">
      <alignment horizontal="center" wrapText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3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53" xfId="236" applyNumberFormat="1" applyFont="1" applyFill="1" applyBorder="1" applyAlignment="1" applyProtection="1">
      <alignment horizontal="center" vertical="center"/>
      <protection hidden="1"/>
    </xf>
    <xf numFmtId="20" fontId="218" fillId="0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218" fillId="0" borderId="216" xfId="236" applyFont="1" applyFill="1" applyBorder="1" applyAlignment="1" applyProtection="1">
      <alignment horizontal="center" vertical="center"/>
      <protection hidden="1"/>
    </xf>
    <xf numFmtId="167" fontId="218" fillId="0" borderId="216" xfId="382" applyNumberFormat="1" applyFont="1" applyFill="1" applyBorder="1" applyAlignment="1" applyProtection="1">
      <alignment horizontal="center" vertical="center"/>
      <protection hidden="1"/>
    </xf>
    <xf numFmtId="0" fontId="202" fillId="0" borderId="156" xfId="0" applyFont="1" applyBorder="1" applyAlignment="1">
      <alignment horizontal="left" vertical="center"/>
    </xf>
    <xf numFmtId="0" fontId="202" fillId="0" borderId="157" xfId="0" applyFont="1" applyBorder="1" applyAlignment="1">
      <alignment horizontal="left" vertical="center"/>
    </xf>
    <xf numFmtId="0" fontId="201" fillId="0" borderId="133" xfId="0" applyFont="1" applyBorder="1" applyAlignment="1">
      <alignment horizontal="left" vertical="center"/>
    </xf>
    <xf numFmtId="0" fontId="201" fillId="0" borderId="158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32" xfId="0" applyFont="1" applyFill="1" applyBorder="1" applyAlignment="1">
      <alignment horizontal="center" vertical="center"/>
    </xf>
    <xf numFmtId="166" fontId="217" fillId="29" borderId="129" xfId="0" applyNumberFormat="1" applyFont="1" applyFill="1" applyBorder="1" applyAlignment="1">
      <alignment horizontal="center" vertical="center"/>
    </xf>
    <xf numFmtId="166" fontId="217" fillId="29" borderId="159" xfId="0" applyNumberFormat="1" applyFont="1" applyFill="1" applyBorder="1" applyAlignment="1">
      <alignment horizontal="center" vertical="center"/>
    </xf>
    <xf numFmtId="0" fontId="244" fillId="29" borderId="127" xfId="0" applyFont="1" applyFill="1" applyBorder="1" applyAlignment="1">
      <alignment horizontal="center" vertical="center"/>
    </xf>
    <xf numFmtId="166" fontId="217" fillId="29" borderId="149" xfId="0" applyNumberFormat="1" applyFont="1" applyFill="1" applyBorder="1" applyAlignment="1">
      <alignment horizontal="center" vertical="center"/>
    </xf>
    <xf numFmtId="207" fontId="233" fillId="31" borderId="149" xfId="323" applyNumberFormat="1" applyFont="1" applyFill="1" applyBorder="1" applyAlignment="1">
      <alignment horizontal="center" vertical="center"/>
    </xf>
    <xf numFmtId="0" fontId="233" fillId="31" borderId="65" xfId="0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59" xfId="0" applyFont="1" applyFill="1" applyBorder="1" applyAlignment="1">
      <alignment horizontal="center" vertical="center" wrapText="1"/>
    </xf>
    <xf numFmtId="0" fontId="233" fillId="31" borderId="59" xfId="0" applyFont="1" applyFill="1" applyBorder="1" applyAlignment="1">
      <alignment horizontal="center" vertical="center"/>
    </xf>
    <xf numFmtId="0" fontId="233" fillId="31" borderId="66" xfId="0" applyFont="1" applyFill="1" applyBorder="1" applyAlignment="1">
      <alignment horizontal="center" vertical="center"/>
    </xf>
    <xf numFmtId="0" fontId="218" fillId="29" borderId="51" xfId="321" applyFont="1" applyFill="1" applyBorder="1" applyAlignment="1">
      <alignment horizontal="center" vertical="center"/>
    </xf>
    <xf numFmtId="0" fontId="218" fillId="29" borderId="63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6" xfId="0" applyNumberFormat="1" applyFont="1" applyFill="1" applyBorder="1" applyAlignment="1" applyProtection="1">
      <alignment horizontal="center" vertical="center"/>
      <protection hidden="1"/>
    </xf>
    <xf numFmtId="0" fontId="150" fillId="0" borderId="0" xfId="0" applyFont="1" applyBorder="1" applyAlignment="1">
      <alignment horizontal="center" vertical="center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6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9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5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51" xfId="321" applyFont="1" applyFill="1" applyBorder="1" applyAlignment="1">
      <alignment horizontal="center" vertical="center"/>
    </xf>
    <xf numFmtId="0" fontId="255" fillId="29" borderId="141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2" xfId="321" applyFont="1" applyFill="1" applyBorder="1" applyAlignment="1">
      <alignment horizontal="center" vertical="center"/>
    </xf>
    <xf numFmtId="0" fontId="255" fillId="29" borderId="144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9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9" xfId="0" quotePrefix="1" applyNumberFormat="1" applyFont="1" applyFill="1" applyBorder="1" applyAlignment="1">
      <alignment horizontal="center" vertical="center"/>
    </xf>
    <xf numFmtId="169" fontId="7" fillId="29" borderId="59" xfId="0" applyNumberFormat="1" applyFont="1" applyFill="1" applyBorder="1" applyAlignment="1">
      <alignment horizontal="center"/>
    </xf>
    <xf numFmtId="169" fontId="7" fillId="29" borderId="66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9" xfId="0" applyNumberFormat="1" applyFont="1" applyFill="1" applyBorder="1" applyAlignment="1">
      <alignment horizontal="center"/>
    </xf>
    <xf numFmtId="16" fontId="217" fillId="29" borderId="66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6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9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5" xfId="0" applyNumberFormat="1" applyFont="1" applyFill="1" applyBorder="1" applyAlignment="1">
      <alignment horizontal="center" vertical="center" wrapText="1"/>
    </xf>
    <xf numFmtId="16" fontId="132" fillId="31" borderId="149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51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5" xfId="0" applyNumberFormat="1" applyFont="1" applyFill="1" applyBorder="1" applyAlignment="1">
      <alignment horizontal="center" vertical="center"/>
    </xf>
    <xf numFmtId="0" fontId="168" fillId="0" borderId="149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32" xfId="0" applyFont="1" applyFill="1" applyBorder="1" applyAlignment="1">
      <alignment horizontal="left" vertical="center"/>
    </xf>
    <xf numFmtId="0" fontId="167" fillId="29" borderId="129" xfId="0" applyNumberFormat="1" applyFont="1" applyFill="1" applyBorder="1" applyAlignment="1">
      <alignment horizontal="center" vertical="center"/>
    </xf>
    <xf numFmtId="166" fontId="167" fillId="29" borderId="129" xfId="0" applyNumberFormat="1" applyFont="1" applyFill="1" applyBorder="1" applyAlignment="1">
      <alignment horizontal="center" vertical="center"/>
    </xf>
    <xf numFmtId="16" fontId="167" fillId="29" borderId="129" xfId="0" applyNumberFormat="1" applyFont="1" applyFill="1" applyBorder="1" applyAlignment="1">
      <alignment horizontal="center" vertical="center"/>
    </xf>
    <xf numFmtId="20" fontId="167" fillId="29" borderId="129" xfId="0" applyNumberFormat="1" applyFont="1" applyFill="1" applyBorder="1" applyAlignment="1">
      <alignment horizontal="center" vertical="center"/>
    </xf>
    <xf numFmtId="0" fontId="168" fillId="29" borderId="159" xfId="0" applyFont="1" applyFill="1" applyBorder="1" applyAlignment="1">
      <alignment horizontal="left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90" xfId="236" applyFont="1" applyFill="1" applyBorder="1" applyAlignment="1" applyProtection="1">
      <alignment horizontal="left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6" xfId="236" applyNumberFormat="1" applyFont="1" applyFill="1" applyBorder="1" applyAlignment="1" applyProtection="1">
      <alignment horizontal="center" vertical="center"/>
      <protection hidden="1"/>
    </xf>
    <xf numFmtId="20" fontId="218" fillId="29" borderId="9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8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25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02" xfId="236" applyNumberFormat="1" applyFont="1" applyFill="1" applyBorder="1" applyAlignment="1" applyProtection="1">
      <alignment horizontal="center" vertical="center"/>
      <protection hidden="1"/>
    </xf>
    <xf numFmtId="167" fontId="225" fillId="29" borderId="103" xfId="382" applyNumberFormat="1" applyFont="1" applyFill="1" applyBorder="1" applyAlignment="1" applyProtection="1">
      <alignment horizontal="center" vertical="center"/>
      <protection hidden="1"/>
    </xf>
    <xf numFmtId="0" fontId="218" fillId="29" borderId="91" xfId="236" applyFont="1" applyFill="1" applyBorder="1" applyAlignment="1" applyProtection="1">
      <alignment vertical="center"/>
      <protection hidden="1"/>
    </xf>
    <xf numFmtId="0" fontId="218" fillId="29" borderId="92" xfId="236" applyFont="1" applyFill="1" applyBorder="1" applyAlignment="1" applyProtection="1">
      <alignment horizontal="right" vertical="center"/>
      <protection hidden="1"/>
    </xf>
    <xf numFmtId="17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2" xfId="236" applyNumberFormat="1" applyFont="1" applyFill="1" applyBorder="1" applyAlignment="1" applyProtection="1">
      <alignment horizontal="center" vertical="center"/>
      <protection hidden="1"/>
    </xf>
    <xf numFmtId="170" fontId="218" fillId="29" borderId="93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9" xfId="0" applyFont="1" applyFill="1" applyBorder="1" applyAlignment="1">
      <alignment horizontal="center" vertical="center"/>
    </xf>
    <xf numFmtId="0" fontId="138" fillId="29" borderId="51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7" xfId="0" applyNumberFormat="1" applyFont="1" applyFill="1" applyBorder="1" applyAlignment="1">
      <alignment horizontal="center"/>
    </xf>
    <xf numFmtId="16" fontId="142" fillId="29" borderId="168" xfId="0" applyNumberFormat="1" applyFont="1" applyFill="1" applyBorder="1" applyAlignment="1">
      <alignment horizontal="center"/>
    </xf>
    <xf numFmtId="0" fontId="219" fillId="29" borderId="51" xfId="0" applyFont="1" applyFill="1" applyBorder="1" applyAlignment="1">
      <alignment horizontal="center" vertical="center" wrapText="1"/>
    </xf>
    <xf numFmtId="0" fontId="135" fillId="31" borderId="169" xfId="0" applyFont="1" applyFill="1" applyBorder="1" applyAlignment="1">
      <alignment horizontal="center" vertical="center"/>
    </xf>
    <xf numFmtId="0" fontId="135" fillId="31" borderId="170" xfId="0" applyNumberFormat="1" applyFont="1" applyFill="1" applyBorder="1" applyAlignment="1">
      <alignment horizontal="center" vertical="center"/>
    </xf>
    <xf numFmtId="166" fontId="135" fillId="31" borderId="170" xfId="0" applyNumberFormat="1" applyFont="1" applyFill="1" applyBorder="1" applyAlignment="1">
      <alignment horizontal="center" vertical="center"/>
    </xf>
    <xf numFmtId="0" fontId="135" fillId="31" borderId="170" xfId="0" applyFont="1" applyFill="1" applyBorder="1" applyAlignment="1">
      <alignment horizontal="center" vertical="center"/>
    </xf>
    <xf numFmtId="0" fontId="136" fillId="31" borderId="170" xfId="0" applyFont="1" applyFill="1" applyBorder="1" applyAlignment="1">
      <alignment horizontal="center" vertical="center"/>
    </xf>
    <xf numFmtId="0" fontId="135" fillId="31" borderId="171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3" xfId="321" applyFont="1" applyFill="1" applyBorder="1" applyAlignment="1">
      <alignment horizontal="center" vertical="center"/>
    </xf>
    <xf numFmtId="0" fontId="255" fillId="29" borderId="147" xfId="321" applyFont="1" applyFill="1" applyBorder="1" applyAlignment="1">
      <alignment horizontal="center" vertical="center"/>
    </xf>
    <xf numFmtId="167" fontId="255" fillId="29" borderId="59" xfId="321" applyNumberFormat="1" applyFont="1" applyFill="1" applyBorder="1" applyAlignment="1">
      <alignment horizontal="center" vertical="center"/>
    </xf>
    <xf numFmtId="205" fontId="197" fillId="0" borderId="59" xfId="0" applyNumberFormat="1" applyFont="1" applyFill="1" applyBorder="1" applyAlignment="1">
      <alignment horizontal="center"/>
    </xf>
    <xf numFmtId="167" fontId="255" fillId="29" borderId="66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4" xfId="236" applyFont="1" applyFill="1" applyBorder="1" applyAlignment="1" applyProtection="1">
      <alignment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20" fontId="218" fillId="29" borderId="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4" xfId="236" applyFont="1" applyFill="1" applyBorder="1" applyAlignment="1" applyProtection="1">
      <alignment horizontal="left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16" fontId="218" fillId="29" borderId="173" xfId="0" applyNumberFormat="1" applyFont="1" applyFill="1" applyBorder="1" applyAlignment="1">
      <alignment horizontal="center"/>
    </xf>
    <xf numFmtId="0" fontId="150" fillId="0" borderId="174" xfId="0" applyFont="1" applyBorder="1" applyAlignment="1">
      <alignment horizontal="center" vertical="center"/>
    </xf>
    <xf numFmtId="0" fontId="218" fillId="29" borderId="175" xfId="0" applyFont="1" applyFill="1" applyBorder="1" applyAlignment="1">
      <alignment horizontal="left"/>
    </xf>
    <xf numFmtId="16" fontId="235" fillId="29" borderId="176" xfId="0" applyNumberFormat="1" applyFont="1" applyFill="1" applyBorder="1" applyAlignment="1">
      <alignment horizontal="center"/>
    </xf>
    <xf numFmtId="16" fontId="218" fillId="29" borderId="177" xfId="0" applyNumberFormat="1" applyFont="1" applyFill="1" applyBorder="1" applyAlignment="1">
      <alignment horizontal="center"/>
    </xf>
    <xf numFmtId="16" fontId="218" fillId="29" borderId="178" xfId="0" applyNumberFormat="1" applyFont="1" applyFill="1" applyBorder="1" applyAlignment="1">
      <alignment horizontal="center"/>
    </xf>
    <xf numFmtId="0" fontId="218" fillId="29" borderId="59" xfId="321" applyFont="1" applyFill="1" applyBorder="1" applyAlignment="1">
      <alignment horizontal="center" vertical="center"/>
    </xf>
    <xf numFmtId="0" fontId="167" fillId="0" borderId="132" xfId="0" applyFont="1" applyFill="1" applyBorder="1" applyAlignment="1">
      <alignment horizontal="left" vertical="center"/>
    </xf>
    <xf numFmtId="0" fontId="167" fillId="0" borderId="129" xfId="0" applyNumberFormat="1" applyFont="1" applyFill="1" applyBorder="1" applyAlignment="1">
      <alignment horizontal="center" vertical="center"/>
    </xf>
    <xf numFmtId="166" fontId="167" fillId="0" borderId="129" xfId="0" applyNumberFormat="1" applyFont="1" applyFill="1" applyBorder="1" applyAlignment="1">
      <alignment horizontal="center" vertical="center"/>
    </xf>
    <xf numFmtId="16" fontId="168" fillId="0" borderId="129" xfId="0" applyNumberFormat="1" applyFont="1" applyFill="1" applyBorder="1" applyAlignment="1">
      <alignment horizontal="center" vertical="center"/>
    </xf>
    <xf numFmtId="16" fontId="167" fillId="0" borderId="129" xfId="0" applyNumberFormat="1" applyFont="1" applyFill="1" applyBorder="1" applyAlignment="1">
      <alignment horizontal="center" vertical="center"/>
    </xf>
    <xf numFmtId="0" fontId="168" fillId="0" borderId="159" xfId="0" applyFont="1" applyFill="1" applyBorder="1" applyAlignment="1">
      <alignment horizontal="left" vertical="center"/>
    </xf>
    <xf numFmtId="0" fontId="142" fillId="29" borderId="51" xfId="0" applyFont="1" applyFill="1" applyBorder="1" applyAlignment="1"/>
    <xf numFmtId="0" fontId="249" fillId="29" borderId="63" xfId="0" applyFont="1" applyFill="1" applyBorder="1" applyAlignment="1"/>
    <xf numFmtId="0" fontId="249" fillId="29" borderId="59" xfId="0" applyFont="1" applyFill="1" applyBorder="1" applyAlignment="1">
      <alignment horizontal="center"/>
    </xf>
    <xf numFmtId="16" fontId="249" fillId="29" borderId="66" xfId="0" applyNumberFormat="1" applyFont="1" applyFill="1" applyBorder="1" applyAlignment="1">
      <alignment horizontal="center"/>
    </xf>
    <xf numFmtId="0" fontId="217" fillId="29" borderId="5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3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38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382" applyNumberFormat="1" applyFont="1" applyFill="1" applyBorder="1" applyAlignment="1" applyProtection="1">
      <alignment horizontal="center" vertical="center"/>
      <protection hidden="1"/>
    </xf>
    <xf numFmtId="167" fontId="218" fillId="0" borderId="18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82" xfId="236" applyNumberFormat="1" applyFont="1" applyFill="1" applyBorder="1" applyAlignment="1" applyProtection="1">
      <alignment horizontal="center" vertical="center"/>
      <protection hidden="1"/>
    </xf>
    <xf numFmtId="0" fontId="218" fillId="0" borderId="183" xfId="236" applyFont="1" applyFill="1" applyBorder="1" applyAlignment="1" applyProtection="1">
      <alignment horizontal="center" vertical="center"/>
      <protection hidden="1"/>
    </xf>
    <xf numFmtId="167" fontId="218" fillId="0" borderId="183" xfId="382" applyNumberFormat="1" applyFont="1" applyFill="1" applyBorder="1" applyAlignment="1" applyProtection="1">
      <alignment horizontal="center" vertical="center"/>
      <protection hidden="1"/>
    </xf>
    <xf numFmtId="0" fontId="218" fillId="31" borderId="117" xfId="236" applyFont="1" applyFill="1" applyBorder="1" applyAlignment="1" applyProtection="1">
      <alignment horizontal="left" vertical="center"/>
      <protection hidden="1"/>
    </xf>
    <xf numFmtId="0" fontId="218" fillId="31" borderId="118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167" fontId="217" fillId="28" borderId="184" xfId="323" applyNumberFormat="1" applyFont="1" applyFill="1" applyBorder="1" applyAlignment="1">
      <alignment horizontal="center" vertical="center"/>
    </xf>
    <xf numFmtId="0" fontId="167" fillId="0" borderId="51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85" xfId="236" applyFont="1" applyFill="1" applyBorder="1" applyAlignment="1" applyProtection="1">
      <alignment vertical="center"/>
      <protection hidden="1"/>
    </xf>
    <xf numFmtId="0" fontId="218" fillId="0" borderId="102" xfId="236" applyFont="1" applyFill="1" applyBorder="1" applyAlignment="1" applyProtection="1">
      <alignment horizontal="right" vertical="center"/>
      <protection hidden="1"/>
    </xf>
    <xf numFmtId="0" fontId="218" fillId="0" borderId="186" xfId="236" quotePrefix="1" applyFont="1" applyFill="1" applyBorder="1" applyAlignment="1" applyProtection="1">
      <alignment horizontal="center" vertical="center"/>
      <protection hidden="1"/>
    </xf>
    <xf numFmtId="167" fontId="218" fillId="0" borderId="187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6" xfId="236" applyNumberFormat="1" applyFont="1" applyFill="1" applyBorder="1" applyAlignment="1" applyProtection="1">
      <alignment horizontal="center" vertical="center"/>
      <protection hidden="1"/>
    </xf>
    <xf numFmtId="20" fontId="218" fillId="0" borderId="189" xfId="236" applyNumberFormat="1" applyFont="1" applyFill="1" applyBorder="1" applyAlignment="1" applyProtection="1">
      <alignment horizontal="center" vertical="center"/>
      <protection hidden="1"/>
    </xf>
    <xf numFmtId="167" fontId="218" fillId="0" borderId="190" xfId="236" applyNumberFormat="1" applyFont="1" applyFill="1" applyBorder="1" applyAlignment="1" applyProtection="1">
      <alignment horizontal="center" vertical="center"/>
      <protection hidden="1"/>
    </xf>
    <xf numFmtId="167" fontId="218" fillId="0" borderId="168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11" xfId="236" applyNumberFormat="1" applyFont="1" applyFill="1" applyBorder="1" applyAlignment="1" applyProtection="1">
      <alignment horizontal="center" vertical="center"/>
      <protection hidden="1"/>
    </xf>
    <xf numFmtId="167" fontId="218" fillId="29" borderId="151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0" fontId="218" fillId="29" borderId="191" xfId="0" applyNumberFormat="1" applyFont="1" applyFill="1" applyBorder="1" applyAlignment="1">
      <alignment horizontal="center" vertical="center"/>
    </xf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7" xfId="0" applyNumberFormat="1" applyFont="1" applyFill="1" applyBorder="1" applyAlignment="1">
      <alignment horizontal="left" vertical="center"/>
    </xf>
    <xf numFmtId="205" fontId="254" fillId="0" borderId="59" xfId="0" applyNumberFormat="1" applyFont="1" applyFill="1" applyBorder="1" applyAlignment="1">
      <alignment horizontal="center"/>
    </xf>
    <xf numFmtId="0" fontId="163" fillId="29" borderId="192" xfId="0" applyFont="1" applyFill="1" applyBorder="1" applyAlignment="1">
      <alignment horizontal="left" vertical="center"/>
    </xf>
    <xf numFmtId="16" fontId="7" fillId="29" borderId="70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74" xfId="0" applyNumberFormat="1" applyFont="1" applyFill="1" applyBorder="1" applyAlignment="1">
      <alignment horizontal="center"/>
    </xf>
    <xf numFmtId="0" fontId="163" fillId="29" borderId="193" xfId="0" applyFont="1" applyFill="1" applyBorder="1" applyAlignment="1">
      <alignment horizontal="left" vertical="center"/>
    </xf>
    <xf numFmtId="172" fontId="18" fillId="29" borderId="193" xfId="0" applyNumberFormat="1" applyFont="1" applyFill="1" applyBorder="1" applyAlignment="1">
      <alignment horizontal="center" vertical="center"/>
    </xf>
    <xf numFmtId="16" fontId="18" fillId="29" borderId="158" xfId="0" quotePrefix="1" applyNumberFormat="1" applyFont="1" applyFill="1" applyBorder="1" applyAlignment="1">
      <alignment horizontal="center" vertical="center"/>
    </xf>
    <xf numFmtId="16" fontId="18" fillId="29" borderId="193" xfId="0" quotePrefix="1" applyNumberFormat="1" applyFont="1" applyFill="1" applyBorder="1" applyAlignment="1">
      <alignment horizontal="center" vertical="center"/>
    </xf>
    <xf numFmtId="16" fontId="7" fillId="29" borderId="130" xfId="0" applyNumberFormat="1" applyFont="1" applyFill="1" applyBorder="1" applyAlignment="1">
      <alignment horizontal="center"/>
    </xf>
    <xf numFmtId="16" fontId="7" fillId="29" borderId="129" xfId="0" applyNumberFormat="1" applyFont="1" applyFill="1" applyBorder="1" applyAlignment="1">
      <alignment horizontal="center"/>
    </xf>
    <xf numFmtId="16" fontId="7" fillId="29" borderId="133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94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52" xfId="0" applyNumberFormat="1" applyFont="1" applyFill="1" applyBorder="1" applyAlignment="1">
      <alignment horizontal="center"/>
    </xf>
    <xf numFmtId="0" fontId="163" fillId="29" borderId="195" xfId="0" applyFont="1" applyFill="1" applyBorder="1" applyAlignment="1">
      <alignment horizontal="left" vertical="center"/>
    </xf>
    <xf numFmtId="16" fontId="7" fillId="29" borderId="97" xfId="0" applyNumberFormat="1" applyFont="1" applyFill="1" applyBorder="1" applyAlignment="1">
      <alignment horizont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196" xfId="0" applyNumberFormat="1" applyFont="1" applyFill="1" applyBorder="1" applyAlignment="1">
      <alignment horizontal="center"/>
    </xf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0" fontId="163" fillId="29" borderId="59" xfId="0" applyFont="1" applyFill="1" applyBorder="1" applyAlignment="1">
      <alignment horizontal="left" vertical="center"/>
    </xf>
    <xf numFmtId="199" fontId="18" fillId="29" borderId="59" xfId="0" applyNumberFormat="1" applyFont="1" applyFill="1" applyBorder="1" applyAlignment="1">
      <alignment horizontal="center" vertical="center"/>
    </xf>
    <xf numFmtId="16" fontId="18" fillId="29" borderId="59" xfId="0" quotePrefix="1" applyNumberFormat="1" applyFont="1" applyFill="1" applyBorder="1" applyAlignment="1">
      <alignment horizontal="center" vertical="center"/>
    </xf>
    <xf numFmtId="199" fontId="18" fillId="29" borderId="197" xfId="0" applyNumberFormat="1" applyFont="1" applyFill="1" applyBorder="1" applyAlignment="1">
      <alignment horizontal="center" vertical="center"/>
    </xf>
    <xf numFmtId="199" fontId="18" fillId="29" borderId="198" xfId="0" applyNumberFormat="1" applyFont="1" applyFill="1" applyBorder="1" applyAlignment="1">
      <alignment horizontal="center" vertical="center"/>
    </xf>
    <xf numFmtId="199" fontId="18" fillId="29" borderId="199" xfId="0" applyNumberFormat="1" applyFont="1" applyFill="1" applyBorder="1" applyAlignment="1">
      <alignment horizontal="center" vertical="center"/>
    </xf>
    <xf numFmtId="16" fontId="18" fillId="29" borderId="69" xfId="0" quotePrefix="1" applyNumberFormat="1" applyFont="1" applyFill="1" applyBorder="1" applyAlignment="1">
      <alignment horizontal="center" vertical="center"/>
    </xf>
    <xf numFmtId="16" fontId="7" fillId="29" borderId="159" xfId="0" applyNumberFormat="1" applyFont="1" applyFill="1" applyBorder="1" applyAlignment="1">
      <alignment horizontal="center"/>
    </xf>
    <xf numFmtId="0" fontId="163" fillId="29" borderId="200" xfId="0" applyFont="1" applyFill="1" applyBorder="1" applyAlignment="1">
      <alignment horizontal="left" vertical="center"/>
    </xf>
    <xf numFmtId="0" fontId="163" fillId="29" borderId="201" xfId="0" applyFont="1" applyFill="1" applyBorder="1" applyAlignment="1">
      <alignment horizontal="left" vertical="center"/>
    </xf>
    <xf numFmtId="0" fontId="163" fillId="29" borderId="202" xfId="0" applyFont="1" applyFill="1" applyBorder="1" applyAlignment="1">
      <alignment horizontal="left" vertical="center"/>
    </xf>
    <xf numFmtId="199" fontId="18" fillId="29" borderId="137" xfId="0" applyNumberFormat="1" applyFont="1" applyFill="1" applyBorder="1" applyAlignment="1">
      <alignment horizontal="center" vertical="center"/>
    </xf>
    <xf numFmtId="199" fontId="18" fillId="29" borderId="140" xfId="0" applyNumberFormat="1" applyFont="1" applyFill="1" applyBorder="1" applyAlignment="1">
      <alignment horizontal="center" vertical="center"/>
    </xf>
    <xf numFmtId="199" fontId="18" fillId="29" borderId="146" xfId="0" applyNumberFormat="1" applyFont="1" applyFill="1" applyBorder="1" applyAlignment="1">
      <alignment horizontal="center" vertical="center"/>
    </xf>
    <xf numFmtId="199" fontId="18" fillId="29" borderId="193" xfId="0" applyNumberFormat="1" applyFont="1" applyFill="1" applyBorder="1" applyAlignment="1">
      <alignment horizontal="center" vertical="center"/>
    </xf>
    <xf numFmtId="167" fontId="218" fillId="29" borderId="19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89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6" xfId="0" applyNumberFormat="1" applyFont="1" applyFill="1" applyBorder="1" applyAlignment="1">
      <alignment horizontal="center"/>
    </xf>
    <xf numFmtId="0" fontId="233" fillId="29" borderId="160" xfId="323" applyFont="1" applyFill="1" applyBorder="1" applyAlignment="1">
      <alignment horizontal="left" vertical="center"/>
    </xf>
    <xf numFmtId="0" fontId="233" fillId="29" borderId="136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9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53" xfId="236" applyNumberFormat="1" applyFont="1" applyFill="1" applyBorder="1" applyAlignment="1" applyProtection="1">
      <alignment horizontal="center" vertical="center"/>
      <protection hidden="1"/>
    </xf>
    <xf numFmtId="20" fontId="218" fillId="29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80" xfId="236" applyNumberFormat="1" applyFont="1" applyFill="1" applyBorder="1" applyAlignment="1" applyProtection="1">
      <alignment horizontal="center" vertical="center"/>
      <protection hidden="1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167" fontId="238" fillId="29" borderId="181" xfId="236" applyNumberFormat="1" applyFont="1" applyFill="1" applyBorder="1" applyAlignment="1" applyProtection="1">
      <alignment horizontal="center" vertical="center"/>
      <protection hidden="1"/>
    </xf>
    <xf numFmtId="167" fontId="225" fillId="29" borderId="180" xfId="382" applyNumberFormat="1" applyFont="1" applyFill="1" applyBorder="1" applyAlignment="1" applyProtection="1">
      <alignment horizontal="center" vertical="center"/>
      <protection hidden="1"/>
    </xf>
    <xf numFmtId="167" fontId="218" fillId="29" borderId="18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82" xfId="236" applyNumberFormat="1" applyFont="1" applyFill="1" applyBorder="1" applyAlignment="1" applyProtection="1">
      <alignment horizontal="center" vertical="center"/>
      <protection hidden="1"/>
    </xf>
    <xf numFmtId="0" fontId="218" fillId="29" borderId="183" xfId="236" applyFont="1" applyFill="1" applyBorder="1" applyAlignment="1" applyProtection="1">
      <alignment horizontal="center" vertical="center"/>
      <protection hidden="1"/>
    </xf>
    <xf numFmtId="167" fontId="218" fillId="29" borderId="18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50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32" xfId="0" applyNumberFormat="1" applyFont="1" applyFill="1" applyBorder="1" applyAlignment="1">
      <alignment horizontal="center" vertical="center"/>
    </xf>
    <xf numFmtId="16" fontId="142" fillId="29" borderId="59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2" xfId="0" applyFont="1" applyFill="1" applyBorder="1" applyAlignment="1">
      <alignment horizontal="left" vertical="center"/>
    </xf>
    <xf numFmtId="0" fontId="167" fillId="29" borderId="60" xfId="0" applyNumberFormat="1" applyFont="1" applyFill="1" applyBorder="1" applyAlignment="1">
      <alignment horizontal="center" vertical="center"/>
    </xf>
    <xf numFmtId="166" fontId="167" fillId="29" borderId="60" xfId="0" applyNumberFormat="1" applyFont="1" applyFill="1" applyBorder="1" applyAlignment="1">
      <alignment horizontal="center" vertical="center"/>
    </xf>
    <xf numFmtId="16" fontId="167" fillId="29" borderId="60" xfId="0" applyNumberFormat="1" applyFont="1" applyFill="1" applyBorder="1" applyAlignment="1">
      <alignment horizontal="center" vertical="center"/>
    </xf>
    <xf numFmtId="16" fontId="168" fillId="29" borderId="60" xfId="0" applyNumberFormat="1" applyFont="1" applyFill="1" applyBorder="1" applyAlignment="1">
      <alignment horizontal="center" vertical="center"/>
    </xf>
    <xf numFmtId="20" fontId="167" fillId="29" borderId="60" xfId="0" applyNumberFormat="1" applyFont="1" applyFill="1" applyBorder="1" applyAlignment="1">
      <alignment horizontal="center" vertical="center"/>
    </xf>
    <xf numFmtId="0" fontId="168" fillId="29" borderId="6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51" xfId="0" applyFont="1" applyFill="1" applyBorder="1" applyAlignment="1">
      <alignment horizontal="center" vertical="center"/>
    </xf>
    <xf numFmtId="0" fontId="217" fillId="29" borderId="63" xfId="0" applyFont="1" applyFill="1" applyBorder="1" applyAlignment="1">
      <alignment horizontal="center" vertical="center"/>
    </xf>
    <xf numFmtId="166" fontId="217" fillId="29" borderId="55" xfId="323" applyNumberFormat="1" applyFont="1" applyFill="1" applyBorder="1" applyAlignment="1">
      <alignment horizontal="center" vertical="center"/>
    </xf>
    <xf numFmtId="166" fontId="217" fillId="29" borderId="129" xfId="323" applyNumberFormat="1" applyFont="1" applyFill="1" applyBorder="1" applyAlignment="1">
      <alignment horizontal="center" vertical="center"/>
    </xf>
    <xf numFmtId="166" fontId="217" fillId="28" borderId="159" xfId="323" applyNumberFormat="1" applyFont="1" applyFill="1" applyBorder="1" applyAlignment="1">
      <alignment horizontal="center" vertical="center"/>
    </xf>
    <xf numFmtId="166" fontId="217" fillId="29" borderId="49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9" xfId="323" applyNumberFormat="1" applyFont="1" applyFill="1" applyBorder="1" applyAlignment="1">
      <alignment horizontal="center" vertical="center"/>
    </xf>
    <xf numFmtId="16" fontId="150" fillId="0" borderId="136" xfId="0" applyNumberFormat="1" applyFont="1" applyFill="1" applyBorder="1" applyAlignment="1">
      <alignment horizontal="center"/>
    </xf>
    <xf numFmtId="0" fontId="218" fillId="29" borderId="218" xfId="0" applyFont="1" applyFill="1" applyBorder="1" applyAlignment="1">
      <alignment horizontal="left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9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3" xfId="0" applyFont="1" applyBorder="1" applyAlignment="1">
      <alignment horizontal="center" vertical="center"/>
    </xf>
    <xf numFmtId="0" fontId="218" fillId="0" borderId="59" xfId="0" applyFont="1" applyBorder="1" applyAlignment="1">
      <alignment horizontal="center" vertical="center"/>
    </xf>
    <xf numFmtId="166" fontId="218" fillId="0" borderId="59" xfId="0" applyNumberFormat="1" applyFont="1" applyFill="1" applyBorder="1" applyAlignment="1" applyProtection="1">
      <alignment horizontal="center" vertical="center"/>
      <protection hidden="1"/>
    </xf>
    <xf numFmtId="166" fontId="218" fillId="0" borderId="66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4" xfId="0" applyFont="1" applyFill="1" applyBorder="1" applyAlignment="1"/>
    <xf numFmtId="193" fontId="218" fillId="29" borderId="129" xfId="0" applyNumberFormat="1" applyFont="1" applyFill="1" applyBorder="1" applyAlignment="1">
      <alignment horizontal="center" vertical="center"/>
    </xf>
    <xf numFmtId="16" fontId="218" fillId="29" borderId="129" xfId="0" applyNumberFormat="1" applyFont="1" applyFill="1" applyBorder="1" applyAlignment="1">
      <alignment horizontal="center" vertical="center"/>
    </xf>
    <xf numFmtId="16" fontId="218" fillId="29" borderId="159" xfId="0" applyNumberFormat="1" applyFont="1" applyFill="1" applyBorder="1" applyAlignment="1">
      <alignment horizontal="center" vertical="center"/>
    </xf>
    <xf numFmtId="173" fontId="218" fillId="31" borderId="66" xfId="0" applyNumberFormat="1" applyFont="1" applyFill="1" applyBorder="1" applyAlignment="1">
      <alignment horizontal="center" vertical="center"/>
    </xf>
    <xf numFmtId="0" fontId="263" fillId="29" borderId="219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9" xfId="0" applyNumberFormat="1" applyFont="1" applyFill="1" applyBorder="1" applyAlignment="1">
      <alignment horizontal="center"/>
    </xf>
    <xf numFmtId="16" fontId="142" fillId="29" borderId="66" xfId="0" applyNumberFormat="1" applyFont="1" applyFill="1" applyBorder="1" applyAlignment="1">
      <alignment horizontal="center"/>
    </xf>
    <xf numFmtId="166" fontId="132" fillId="0" borderId="63" xfId="0" applyNumberFormat="1" applyFont="1" applyFill="1" applyBorder="1" applyAlignment="1" applyProtection="1">
      <alignment horizontal="left" vertical="center"/>
      <protection hidden="1"/>
    </xf>
    <xf numFmtId="171" fontId="132" fillId="0" borderId="59" xfId="0" applyNumberFormat="1" applyFont="1" applyFill="1" applyBorder="1" applyAlignment="1" applyProtection="1">
      <alignment horizontal="center" vertical="center"/>
      <protection hidden="1"/>
    </xf>
    <xf numFmtId="202" fontId="218" fillId="29" borderId="59" xfId="0" applyNumberFormat="1" applyFont="1" applyFill="1" applyBorder="1" applyAlignment="1">
      <alignment horizontal="center" vertical="center"/>
    </xf>
    <xf numFmtId="174" fontId="218" fillId="29" borderId="160" xfId="0" applyNumberFormat="1" applyFont="1" applyFill="1" applyBorder="1" applyAlignment="1">
      <alignment horizontal="center" vertical="center"/>
    </xf>
    <xf numFmtId="193" fontId="218" fillId="29" borderId="136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142" fillId="29" borderId="63" xfId="0" applyFont="1" applyFill="1" applyBorder="1" applyAlignment="1"/>
    <xf numFmtId="176" fontId="142" fillId="29" borderId="59" xfId="0" applyNumberFormat="1" applyFont="1" applyFill="1" applyBorder="1" applyAlignment="1">
      <alignment horizontal="center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236" applyNumberFormat="1" applyFont="1" applyFill="1" applyBorder="1" applyAlignment="1" applyProtection="1">
      <alignment horizontal="center" vertical="center"/>
      <protection hidden="1"/>
    </xf>
    <xf numFmtId="167" fontId="238" fillId="0" borderId="82" xfId="236" applyNumberFormat="1" applyFont="1" applyFill="1" applyBorder="1" applyAlignment="1" applyProtection="1">
      <alignment horizontal="center" vertical="center"/>
      <protection hidden="1"/>
    </xf>
    <xf numFmtId="167" fontId="238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2" xfId="382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73" xfId="236" applyNumberFormat="1" applyFont="1" applyFill="1" applyBorder="1" applyAlignment="1" applyProtection="1">
      <alignment horizontal="center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0" borderId="223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center" vertical="center"/>
      <protection hidden="1"/>
    </xf>
    <xf numFmtId="167" fontId="218" fillId="0" borderId="224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85" xfId="236" applyNumberFormat="1" applyFont="1" applyFill="1" applyBorder="1" applyAlignment="1" applyProtection="1">
      <alignment horizontal="center" vertical="center"/>
      <protection hidden="1"/>
    </xf>
    <xf numFmtId="20" fontId="218" fillId="0" borderId="186" xfId="236" applyNumberFormat="1" applyFont="1" applyFill="1" applyBorder="1" applyAlignment="1" applyProtection="1">
      <alignment horizontal="center" vertical="center"/>
      <protection hidden="1"/>
    </xf>
    <xf numFmtId="167" fontId="218" fillId="0" borderId="225" xfId="236" applyNumberFormat="1" applyFont="1" applyFill="1" applyBorder="1" applyAlignment="1" applyProtection="1">
      <alignment horizontal="center" vertical="center"/>
      <protection hidden="1"/>
    </xf>
    <xf numFmtId="167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38" fillId="0" borderId="102" xfId="236" applyNumberFormat="1" applyFont="1" applyFill="1" applyBorder="1" applyAlignment="1" applyProtection="1">
      <alignment horizontal="center" vertical="center"/>
      <protection hidden="1"/>
    </xf>
    <xf numFmtId="167" fontId="218" fillId="0" borderId="226" xfId="236" applyNumberFormat="1" applyFont="1" applyFill="1" applyBorder="1" applyAlignment="1" applyProtection="1">
      <alignment horizontal="center" vertical="center"/>
      <protection hidden="1"/>
    </xf>
    <xf numFmtId="167" fontId="218" fillId="0" borderId="227" xfId="236" applyNumberFormat="1" applyFont="1" applyFill="1" applyBorder="1" applyAlignment="1" applyProtection="1">
      <alignment horizontal="center" vertical="center"/>
      <protection hidden="1"/>
    </xf>
    <xf numFmtId="167" fontId="218" fillId="0" borderId="228" xfId="236" applyNumberFormat="1" applyFont="1" applyFill="1" applyBorder="1" applyAlignment="1" applyProtection="1">
      <alignment horizontal="center" vertical="center"/>
      <protection hidden="1"/>
    </xf>
    <xf numFmtId="0" fontId="15" fillId="0" borderId="93" xfId="0" applyFont="1" applyFill="1" applyBorder="1"/>
    <xf numFmtId="0" fontId="218" fillId="0" borderId="93" xfId="236" applyFont="1" applyFill="1" applyBorder="1" applyAlignment="1" applyProtection="1">
      <alignment vertical="center"/>
      <protection hidden="1"/>
    </xf>
    <xf numFmtId="167" fontId="218" fillId="0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30" xfId="236" applyNumberFormat="1" applyFont="1" applyFill="1" applyBorder="1" applyAlignment="1" applyProtection="1">
      <alignment horizontal="center" vertical="center"/>
      <protection hidden="1"/>
    </xf>
    <xf numFmtId="167" fontId="218" fillId="0" borderId="230" xfId="236" applyNumberFormat="1" applyFont="1" applyFill="1" applyBorder="1" applyAlignment="1" applyProtection="1">
      <alignment horizontal="center" vertical="center"/>
      <protection hidden="1"/>
    </xf>
    <xf numFmtId="170" fontId="218" fillId="0" borderId="102" xfId="236" applyNumberFormat="1" applyFont="1" applyFill="1" applyBorder="1" applyAlignment="1" applyProtection="1">
      <alignment horizontal="right" vertical="center"/>
      <protection hidden="1"/>
    </xf>
    <xf numFmtId="167" fontId="218" fillId="0" borderId="231" xfId="236" applyNumberFormat="1" applyFont="1" applyFill="1" applyBorder="1" applyAlignment="1" applyProtection="1">
      <alignment horizontal="center" vertical="center"/>
      <protection hidden="1"/>
    </xf>
    <xf numFmtId="0" fontId="218" fillId="0" borderId="64" xfId="236" applyFont="1" applyFill="1" applyBorder="1" applyAlignment="1" applyProtection="1">
      <alignment horizontal="left" vertical="center"/>
      <protection hidden="1"/>
    </xf>
    <xf numFmtId="167" fontId="218" fillId="0" borderId="235" xfId="236" applyNumberFormat="1" applyFont="1" applyFill="1" applyBorder="1" applyAlignment="1" applyProtection="1">
      <alignment horizontal="center" vertical="center"/>
      <protection hidden="1"/>
    </xf>
    <xf numFmtId="167" fontId="218" fillId="29" borderId="235" xfId="236" applyNumberFormat="1" applyFont="1" applyFill="1" applyBorder="1" applyAlignment="1" applyProtection="1">
      <alignment horizontal="center" vertical="center"/>
      <protection hidden="1"/>
    </xf>
    <xf numFmtId="0" fontId="218" fillId="29" borderId="166" xfId="236" applyFont="1" applyFill="1" applyBorder="1" applyAlignment="1" applyProtection="1">
      <alignment horizontal="left" vertical="center"/>
      <protection hidden="1"/>
    </xf>
    <xf numFmtId="0" fontId="218" fillId="29" borderId="236" xfId="236" applyFont="1" applyFill="1" applyBorder="1" applyAlignment="1" applyProtection="1">
      <alignment vertical="center"/>
      <protection hidden="1"/>
    </xf>
    <xf numFmtId="0" fontId="218" fillId="29" borderId="237" xfId="236" applyFont="1" applyFill="1" applyBorder="1" applyAlignment="1" applyProtection="1">
      <alignment horizontal="right" vertical="center"/>
      <protection hidden="1"/>
    </xf>
    <xf numFmtId="17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5" xfId="236" applyNumberFormat="1" applyFont="1" applyFill="1" applyBorder="1" applyAlignment="1" applyProtection="1">
      <alignment horizontal="center" vertical="center"/>
      <protection hidden="1"/>
    </xf>
    <xf numFmtId="2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87" xfId="236" applyNumberFormat="1" applyFont="1" applyFill="1" applyBorder="1" applyAlignment="1" applyProtection="1">
      <alignment horizontal="center" vertical="center"/>
      <protection hidden="1"/>
    </xf>
    <xf numFmtId="20" fontId="218" fillId="29" borderId="18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5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101" xfId="236" applyNumberFormat="1" applyFont="1" applyFill="1" applyBorder="1" applyAlignment="1" applyProtection="1">
      <alignment horizontal="center" vertical="center"/>
      <protection hidden="1"/>
    </xf>
    <xf numFmtId="167" fontId="218" fillId="29" borderId="231" xfId="236" applyNumberFormat="1" applyFont="1" applyFill="1" applyBorder="1" applyAlignment="1" applyProtection="1">
      <alignment horizontal="center" vertical="center"/>
      <protection hidden="1"/>
    </xf>
    <xf numFmtId="167" fontId="225" fillId="0" borderId="235" xfId="236" applyNumberFormat="1" applyFont="1" applyFill="1" applyBorder="1" applyAlignment="1" applyProtection="1">
      <alignment horizontal="center" vertical="center"/>
      <protection hidden="1"/>
    </xf>
    <xf numFmtId="170" fontId="218" fillId="0" borderId="18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51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51" xfId="0" quotePrefix="1" applyFont="1" applyFill="1" applyBorder="1" applyAlignment="1">
      <alignment horizontal="left" vertical="center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54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167" fontId="225" fillId="0" borderId="181" xfId="236" applyNumberFormat="1" applyFont="1" applyFill="1" applyBorder="1" applyAlignment="1" applyProtection="1">
      <alignment horizontal="center" vertical="center"/>
      <protection hidden="1"/>
    </xf>
    <xf numFmtId="167" fontId="225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38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51" xfId="0" applyBorder="1"/>
    <xf numFmtId="16" fontId="150" fillId="29" borderId="136" xfId="0" applyNumberFormat="1" applyFont="1" applyFill="1" applyBorder="1" applyAlignment="1">
      <alignment horizontal="center"/>
    </xf>
    <xf numFmtId="0" fontId="142" fillId="0" borderId="63" xfId="0" applyFont="1" applyFill="1" applyBorder="1" applyAlignment="1"/>
    <xf numFmtId="16" fontId="150" fillId="29" borderId="59" xfId="0" applyNumberFormat="1" applyFont="1" applyFill="1" applyBorder="1" applyAlignment="1">
      <alignment horizontal="center"/>
    </xf>
    <xf numFmtId="16" fontId="150" fillId="29" borderId="66" xfId="0" applyNumberFormat="1" applyFont="1" applyFill="1" applyBorder="1" applyAlignment="1">
      <alignment horizontal="center"/>
    </xf>
    <xf numFmtId="16" fontId="218" fillId="29" borderId="5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60" xfId="323" applyNumberFormat="1" applyFont="1" applyFill="1" applyBorder="1" applyAlignment="1">
      <alignment horizontal="center" vertical="center"/>
    </xf>
    <xf numFmtId="166" fontId="217" fillId="0" borderId="68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3" xfId="0" applyBorder="1"/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9" xfId="0" applyFont="1" applyFill="1" applyBorder="1" applyAlignment="1">
      <alignment horizontal="center"/>
    </xf>
    <xf numFmtId="0" fontId="150" fillId="29" borderId="199" xfId="0" applyFont="1" applyFill="1" applyBorder="1" applyAlignment="1"/>
    <xf numFmtId="16" fontId="142" fillId="29" borderId="136" xfId="0" applyNumberFormat="1" applyFont="1" applyFill="1" applyBorder="1" applyAlignment="1">
      <alignment horizontal="center"/>
    </xf>
    <xf numFmtId="16" fontId="142" fillId="29" borderId="184" xfId="0" applyNumberFormat="1" applyFont="1" applyFill="1" applyBorder="1" applyAlignment="1">
      <alignment horizontal="center"/>
    </xf>
    <xf numFmtId="0" fontId="142" fillId="29" borderId="166" xfId="0" applyFont="1" applyFill="1" applyBorder="1" applyAlignment="1"/>
    <xf numFmtId="176" fontId="142" fillId="29" borderId="136" xfId="0" applyNumberFormat="1" applyFont="1" applyFill="1" applyBorder="1" applyAlignment="1">
      <alignment horizontal="center"/>
    </xf>
    <xf numFmtId="0" fontId="142" fillId="0" borderId="132" xfId="0" applyFont="1" applyFill="1" applyBorder="1" applyAlignment="1"/>
    <xf numFmtId="0" fontId="142" fillId="0" borderId="129" xfId="0" applyFont="1" applyFill="1" applyBorder="1" applyAlignment="1">
      <alignment horizontal="center"/>
    </xf>
    <xf numFmtId="16" fontId="150" fillId="29" borderId="129" xfId="0" applyNumberFormat="1" applyFont="1" applyFill="1" applyBorder="1" applyAlignment="1">
      <alignment horizontal="center"/>
    </xf>
    <xf numFmtId="16" fontId="150" fillId="29" borderId="159" xfId="0" applyNumberFormat="1" applyFont="1" applyFill="1" applyBorder="1" applyAlignment="1">
      <alignment horizontal="center"/>
    </xf>
    <xf numFmtId="0" fontId="150" fillId="0" borderId="63" xfId="0" applyFont="1" applyFill="1" applyBorder="1" applyAlignment="1"/>
    <xf numFmtId="0" fontId="150" fillId="0" borderId="59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65" fillId="30" borderId="65" xfId="0" applyNumberFormat="1" applyFont="1" applyFill="1" applyBorder="1" applyAlignment="1">
      <alignment horizontal="center" vertical="center" wrapText="1"/>
    </xf>
    <xf numFmtId="16" fontId="265" fillId="30" borderId="149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40" xfId="0" applyFont="1" applyFill="1" applyBorder="1" applyAlignment="1">
      <alignment horizontal="left"/>
    </xf>
    <xf numFmtId="0" fontId="217" fillId="0" borderId="146" xfId="0" applyFont="1" applyFill="1" applyBorder="1" applyAlignment="1">
      <alignment horizontal="left"/>
    </xf>
    <xf numFmtId="176" fontId="217" fillId="0" borderId="59" xfId="0" applyNumberFormat="1" applyFont="1" applyFill="1" applyBorder="1" applyAlignment="1">
      <alignment horizontal="center"/>
    </xf>
    <xf numFmtId="16" fontId="266" fillId="0" borderId="59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51" xfId="0" applyFont="1" applyFill="1" applyBorder="1" applyAlignment="1">
      <alignment horizontal="center" vertical="center"/>
    </xf>
    <xf numFmtId="0" fontId="65" fillId="29" borderId="63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32" xfId="236" applyFont="1" applyFill="1" applyBorder="1" applyAlignment="1" applyProtection="1">
      <alignment horizontal="left" vertical="center"/>
      <protection hidden="1"/>
    </xf>
    <xf numFmtId="0" fontId="218" fillId="29" borderId="233" xfId="236" applyFont="1" applyFill="1" applyBorder="1" applyAlignment="1" applyProtection="1">
      <alignment vertical="center"/>
      <protection hidden="1"/>
    </xf>
    <xf numFmtId="0" fontId="218" fillId="29" borderId="234" xfId="236" applyFont="1" applyFill="1" applyBorder="1" applyAlignment="1" applyProtection="1">
      <alignment horizontal="right" vertical="center"/>
      <protection hidden="1"/>
    </xf>
    <xf numFmtId="170" fontId="218" fillId="29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72" xfId="236" applyNumberFormat="1" applyFont="1" applyFill="1" applyBorder="1" applyAlignment="1" applyProtection="1">
      <alignment horizontal="center" vertical="center"/>
      <protection hidden="1"/>
    </xf>
    <xf numFmtId="20" fontId="218" fillId="29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20" fontId="218" fillId="29" borderId="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2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81" xfId="236" applyNumberFormat="1" applyFont="1" applyFill="1" applyBorder="1" applyAlignment="1" applyProtection="1">
      <alignment horizontal="center" vertical="center"/>
      <protection hidden="1"/>
    </xf>
    <xf numFmtId="167" fontId="238" fillId="29" borderId="82" xfId="236" applyNumberFormat="1" applyFont="1" applyFill="1" applyBorder="1" applyAlignment="1" applyProtection="1">
      <alignment horizontal="center" vertical="center"/>
      <protection hidden="1"/>
    </xf>
    <xf numFmtId="167" fontId="218" fillId="29" borderId="82" xfId="236" applyNumberFormat="1" applyFont="1" applyFill="1" applyBorder="1" applyAlignment="1" applyProtection="1">
      <alignment horizontal="center" vertical="center"/>
      <protection hidden="1"/>
    </xf>
    <xf numFmtId="167" fontId="238" fillId="29" borderId="79" xfId="236" applyNumberFormat="1" applyFont="1" applyFill="1" applyBorder="1" applyAlignment="1" applyProtection="1">
      <alignment horizontal="center" vertical="center"/>
      <protection hidden="1"/>
    </xf>
    <xf numFmtId="167" fontId="225" fillId="29" borderId="82" xfId="382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73" xfId="236" applyNumberFormat="1" applyFont="1" applyFill="1" applyBorder="1" applyAlignment="1" applyProtection="1">
      <alignment horizontal="center" vertical="center"/>
      <protection hidden="1"/>
    </xf>
    <xf numFmtId="167" fontId="218" fillId="29" borderId="229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0" fontId="218" fillId="29" borderId="216" xfId="236" applyFont="1" applyFill="1" applyBorder="1" applyAlignment="1" applyProtection="1">
      <alignment horizontal="center" vertical="center"/>
      <protection hidden="1"/>
    </xf>
    <xf numFmtId="167" fontId="218" fillId="29" borderId="216" xfId="382" applyNumberFormat="1" applyFont="1" applyFill="1" applyBorder="1" applyAlignment="1" applyProtection="1">
      <alignment horizontal="center" vertical="center"/>
      <protection hidden="1"/>
    </xf>
    <xf numFmtId="0" fontId="218" fillId="29" borderId="64" xfId="236" applyFont="1" applyFill="1" applyBorder="1" applyAlignment="1" applyProtection="1">
      <alignment horizontal="left" vertical="center"/>
      <protection hidden="1"/>
    </xf>
    <xf numFmtId="0" fontId="218" fillId="29" borderId="108" xfId="236" applyFont="1" applyFill="1" applyBorder="1" applyAlignment="1" applyProtection="1">
      <alignment vertical="center"/>
      <protection hidden="1"/>
    </xf>
    <xf numFmtId="0" fontId="218" fillId="29" borderId="109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85" xfId="236" applyFont="1" applyFill="1" applyBorder="1" applyAlignment="1" applyProtection="1">
      <alignment vertical="center"/>
      <protection hidden="1"/>
    </xf>
    <xf numFmtId="0" fontId="218" fillId="29" borderId="102" xfId="236" applyFont="1" applyFill="1" applyBorder="1" applyAlignment="1" applyProtection="1">
      <alignment horizontal="right" vertical="center"/>
      <protection hidden="1"/>
    </xf>
    <xf numFmtId="170" fontId="218" fillId="29" borderId="18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86" xfId="236" applyNumberFormat="1" applyFont="1" applyFill="1" applyBorder="1" applyAlignment="1" applyProtection="1">
      <alignment horizontal="center" vertical="center"/>
      <protection hidden="1"/>
    </xf>
    <xf numFmtId="167" fontId="218" fillId="29" borderId="186" xfId="236" applyNumberFormat="1" applyFont="1" applyFill="1" applyBorder="1" applyAlignment="1" applyProtection="1">
      <alignment horizontal="center" vertical="center"/>
      <protection hidden="1"/>
    </xf>
    <xf numFmtId="20" fontId="218" fillId="29" borderId="189" xfId="236" applyNumberFormat="1" applyFont="1" applyFill="1" applyBorder="1" applyAlignment="1" applyProtection="1">
      <alignment horizontal="center" vertical="center"/>
      <protection hidden="1"/>
    </xf>
    <xf numFmtId="167" fontId="238" fillId="29" borderId="102" xfId="236" applyNumberFormat="1" applyFont="1" applyFill="1" applyBorder="1" applyAlignment="1" applyProtection="1">
      <alignment horizontal="center" vertical="center"/>
      <protection hidden="1"/>
    </xf>
    <xf numFmtId="167" fontId="218" fillId="29" borderId="150" xfId="236" applyNumberFormat="1" applyFont="1" applyFill="1" applyBorder="1" applyAlignment="1" applyProtection="1">
      <alignment horizontal="center" vertical="center"/>
      <protection hidden="1"/>
    </xf>
    <xf numFmtId="0" fontId="218" fillId="29" borderId="71" xfId="236" applyFont="1" applyFill="1" applyBorder="1" applyAlignment="1" applyProtection="1">
      <alignment horizontal="left" vertical="center"/>
      <protection hidden="1"/>
    </xf>
    <xf numFmtId="0" fontId="218" fillId="29" borderId="72" xfId="236" applyFont="1" applyFill="1" applyBorder="1" applyAlignment="1" applyProtection="1">
      <alignment vertical="center"/>
      <protection hidden="1"/>
    </xf>
    <xf numFmtId="0" fontId="218" fillId="29" borderId="73" xfId="236" applyFont="1" applyFill="1" applyBorder="1" applyAlignment="1" applyProtection="1">
      <alignment horizontal="right" vertical="center"/>
      <protection hidden="1"/>
    </xf>
    <xf numFmtId="170" fontId="218" fillId="29" borderId="74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3" xfId="236" applyNumberFormat="1" applyFont="1" applyFill="1" applyBorder="1" applyAlignment="1" applyProtection="1">
      <alignment horizontal="center" vertical="center"/>
      <protection hidden="1"/>
    </xf>
    <xf numFmtId="0" fontId="218" fillId="29" borderId="224" xfId="236" applyFont="1" applyFill="1" applyBorder="1" applyAlignment="1" applyProtection="1">
      <alignment horizontal="center" vertical="center"/>
      <protection hidden="1"/>
    </xf>
    <xf numFmtId="167" fontId="218" fillId="29" borderId="224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3" xfId="0" applyFont="1" applyFill="1" applyBorder="1" applyAlignment="1">
      <alignment horizontal="left" vertical="center"/>
    </xf>
    <xf numFmtId="0" fontId="218" fillId="0" borderId="162" xfId="236" applyFont="1" applyFill="1" applyBorder="1" applyAlignment="1" applyProtection="1">
      <alignment vertical="center"/>
      <protection hidden="1"/>
    </xf>
    <xf numFmtId="0" fontId="218" fillId="0" borderId="163" xfId="236" applyFont="1" applyFill="1" applyBorder="1" applyAlignment="1" applyProtection="1">
      <alignment horizontal="right" vertical="center"/>
      <protection hidden="1"/>
    </xf>
    <xf numFmtId="170" fontId="218" fillId="0" borderId="164" xfId="236" applyNumberFormat="1" applyFont="1" applyFill="1" applyBorder="1" applyAlignment="1" applyProtection="1">
      <alignment horizontal="center" vertical="center"/>
      <protection hidden="1"/>
    </xf>
    <xf numFmtId="167" fontId="218" fillId="0" borderId="165" xfId="236" applyNumberFormat="1" applyFont="1" applyFill="1" applyBorder="1" applyAlignment="1" applyProtection="1">
      <alignment horizontal="center" vertical="center"/>
      <protection hidden="1"/>
    </xf>
    <xf numFmtId="20" fontId="218" fillId="0" borderId="188" xfId="236" applyNumberFormat="1" applyFont="1" applyFill="1" applyBorder="1" applyAlignment="1" applyProtection="1">
      <alignment horizontal="center" vertical="center"/>
      <protection hidden="1"/>
    </xf>
    <xf numFmtId="20" fontId="218" fillId="0" borderId="101" xfId="236" applyNumberFormat="1" applyFont="1" applyFill="1" applyBorder="1" applyAlignment="1" applyProtection="1">
      <alignment horizontal="center" vertical="center"/>
      <protection hidden="1"/>
    </xf>
    <xf numFmtId="167" fontId="258" fillId="0" borderId="102" xfId="236" applyNumberFormat="1" applyFont="1" applyFill="1" applyBorder="1" applyAlignment="1" applyProtection="1">
      <alignment horizontal="center" vertical="center"/>
      <protection hidden="1"/>
    </xf>
    <xf numFmtId="0" fontId="218" fillId="0" borderId="227" xfId="236" applyFont="1" applyFill="1" applyBorder="1" applyAlignment="1" applyProtection="1">
      <alignment horizontal="center" vertical="center"/>
      <protection hidden="1"/>
    </xf>
    <xf numFmtId="0" fontId="218" fillId="0" borderId="228" xfId="236" applyFont="1" applyFill="1" applyBorder="1" applyAlignment="1" applyProtection="1">
      <alignment horizontal="center" vertical="center"/>
      <protection hidden="1"/>
    </xf>
    <xf numFmtId="167" fontId="225" fillId="0" borderId="228" xfId="236" applyNumberFormat="1" applyFont="1" applyFill="1" applyBorder="1" applyAlignment="1" applyProtection="1">
      <alignment horizontal="center" vertical="center"/>
      <protection hidden="1"/>
    </xf>
    <xf numFmtId="0" fontId="11" fillId="0" borderId="93" xfId="0" applyFont="1" applyFill="1" applyBorder="1"/>
    <xf numFmtId="167" fontId="225" fillId="0" borderId="102" xfId="236" applyNumberFormat="1" applyFont="1" applyFill="1" applyBorder="1" applyAlignment="1" applyProtection="1">
      <alignment horizontal="center" vertical="center"/>
      <protection hidden="1"/>
    </xf>
    <xf numFmtId="167" fontId="225" fillId="0" borderId="226" xfId="236" applyNumberFormat="1" applyFont="1" applyFill="1" applyBorder="1" applyAlignment="1" applyProtection="1">
      <alignment horizontal="center" vertical="center"/>
      <protection hidden="1"/>
    </xf>
    <xf numFmtId="0" fontId="218" fillId="29" borderId="59" xfId="198" applyFont="1" applyFill="1" applyBorder="1" applyAlignment="1">
      <alignment horizontal="center" vertical="center"/>
    </xf>
    <xf numFmtId="0" fontId="218" fillId="0" borderId="59" xfId="0" applyFont="1" applyFill="1" applyBorder="1" applyAlignment="1">
      <alignment horizontal="center"/>
    </xf>
    <xf numFmtId="17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3" xfId="0" applyNumberFormat="1" applyFont="1" applyFill="1" applyBorder="1" applyAlignment="1">
      <alignment horizontal="center"/>
    </xf>
    <xf numFmtId="205" fontId="218" fillId="29" borderId="239" xfId="0" applyNumberFormat="1" applyFont="1" applyFill="1" applyBorder="1" applyAlignment="1">
      <alignment horizontal="center"/>
    </xf>
    <xf numFmtId="205" fontId="219" fillId="29" borderId="161" xfId="0" applyNumberFormat="1" applyFont="1" applyFill="1" applyBorder="1" applyAlignment="1">
      <alignment horizontal="center"/>
    </xf>
    <xf numFmtId="205" fontId="218" fillId="29" borderId="55" xfId="0" applyNumberFormat="1" applyFont="1" applyFill="1" applyBorder="1" applyAlignment="1">
      <alignment horizontal="center"/>
    </xf>
    <xf numFmtId="205" fontId="219" fillId="0" borderId="161" xfId="0" applyNumberFormat="1" applyFont="1" applyFill="1" applyBorder="1" applyAlignment="1">
      <alignment horizontal="center"/>
    </xf>
    <xf numFmtId="205" fontId="219" fillId="0" borderId="55" xfId="0" applyNumberFormat="1" applyFont="1" applyFill="1" applyBorder="1" applyAlignment="1">
      <alignment horizontal="center"/>
    </xf>
    <xf numFmtId="205" fontId="219" fillId="33" borderId="161" xfId="0" applyNumberFormat="1" applyFont="1" applyFill="1" applyBorder="1" applyAlignment="1">
      <alignment horizontal="center"/>
    </xf>
    <xf numFmtId="205" fontId="219" fillId="33" borderId="240" xfId="0" applyNumberFormat="1" applyFont="1" applyFill="1" applyBorder="1" applyAlignment="1">
      <alignment horizontal="center"/>
    </xf>
    <xf numFmtId="205" fontId="218" fillId="29" borderId="49" xfId="0" applyNumberFormat="1" applyFont="1" applyFill="1" applyBorder="1" applyAlignment="1">
      <alignment horizontal="center"/>
    </xf>
    <xf numFmtId="205" fontId="218" fillId="29" borderId="160" xfId="0" applyNumberFormat="1" applyFont="1" applyFill="1" applyBorder="1" applyAlignment="1">
      <alignment horizontal="center"/>
    </xf>
    <xf numFmtId="205" fontId="218" fillId="29" borderId="97" xfId="0" applyNumberFormat="1" applyFont="1" applyFill="1" applyBorder="1" applyAlignment="1">
      <alignment horizontal="center"/>
    </xf>
    <xf numFmtId="205" fontId="219" fillId="29" borderId="59" xfId="0" applyNumberFormat="1" applyFont="1" applyFill="1" applyBorder="1" applyAlignment="1">
      <alignment horizontal="center"/>
    </xf>
    <xf numFmtId="205" fontId="218" fillId="29" borderId="136" xfId="0" applyNumberFormat="1" applyFont="1" applyFill="1" applyBorder="1" applyAlignment="1">
      <alignment horizontal="center"/>
    </xf>
    <xf numFmtId="205" fontId="219" fillId="0" borderId="59" xfId="0" applyNumberFormat="1" applyFont="1" applyFill="1" applyBorder="1" applyAlignment="1">
      <alignment horizontal="center"/>
    </xf>
    <xf numFmtId="205" fontId="219" fillId="0" borderId="136" xfId="0" applyNumberFormat="1" applyFont="1" applyFill="1" applyBorder="1" applyAlignment="1">
      <alignment horizontal="center"/>
    </xf>
    <xf numFmtId="205" fontId="219" fillId="33" borderId="59" xfId="0" applyNumberFormat="1" applyFont="1" applyFill="1" applyBorder="1" applyAlignment="1">
      <alignment horizontal="center"/>
    </xf>
    <xf numFmtId="205" fontId="219" fillId="33" borderId="66" xfId="0" applyNumberFormat="1" applyFont="1" applyFill="1" applyBorder="1" applyAlignment="1">
      <alignment horizontal="center"/>
    </xf>
    <xf numFmtId="167" fontId="218" fillId="29" borderId="55" xfId="0" applyNumberFormat="1" applyFont="1" applyFill="1" applyBorder="1" applyAlignment="1">
      <alignment horizontal="center"/>
    </xf>
    <xf numFmtId="205" fontId="218" fillId="29" borderId="161" xfId="0" applyNumberFormat="1" applyFont="1" applyFill="1" applyBorder="1" applyAlignment="1">
      <alignment horizontal="center"/>
    </xf>
    <xf numFmtId="205" fontId="218" fillId="29" borderId="240" xfId="0" applyNumberFormat="1" applyFont="1" applyFill="1" applyBorder="1" applyAlignment="1">
      <alignment horizontal="center"/>
    </xf>
    <xf numFmtId="167" fontId="218" fillId="29" borderId="136" xfId="0" applyNumberFormat="1" applyFont="1" applyFill="1" applyBorder="1" applyAlignment="1">
      <alignment horizontal="center"/>
    </xf>
    <xf numFmtId="205" fontId="218" fillId="29" borderId="59" xfId="0" applyNumberFormat="1" applyFont="1" applyFill="1" applyBorder="1" applyAlignment="1">
      <alignment horizontal="center"/>
    </xf>
    <xf numFmtId="205" fontId="218" fillId="29" borderId="66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40" xfId="0" applyNumberFormat="1" applyFont="1" applyFill="1" applyBorder="1" applyAlignment="1">
      <alignment horizontal="center"/>
    </xf>
    <xf numFmtId="205" fontId="218" fillId="29" borderId="241" xfId="0" applyNumberFormat="1" applyFont="1" applyFill="1" applyBorder="1" applyAlignment="1">
      <alignment horizontal="center"/>
    </xf>
    <xf numFmtId="167" fontId="218" fillId="29" borderId="49" xfId="0" applyNumberFormat="1" applyFont="1" applyFill="1" applyBorder="1" applyAlignment="1">
      <alignment horizontal="center"/>
    </xf>
    <xf numFmtId="167" fontId="218" fillId="29" borderId="54" xfId="0" applyNumberFormat="1" applyFont="1" applyFill="1" applyBorder="1" applyAlignment="1">
      <alignment horizontal="center"/>
    </xf>
    <xf numFmtId="205" fontId="219" fillId="29" borderId="66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218" fillId="34" borderId="84" xfId="236" applyFont="1" applyFill="1" applyBorder="1" applyAlignment="1" applyProtection="1">
      <alignment horizontal="left" vertical="center"/>
      <protection hidden="1"/>
    </xf>
    <xf numFmtId="0" fontId="218" fillId="34" borderId="41" xfId="236" applyFont="1" applyFill="1" applyBorder="1" applyAlignment="1" applyProtection="1">
      <alignment vertical="center"/>
      <protection hidden="1"/>
    </xf>
    <xf numFmtId="0" fontId="218" fillId="34" borderId="42" xfId="236" applyFont="1" applyFill="1" applyBorder="1" applyAlignment="1" applyProtection="1">
      <alignment horizontal="right" vertical="center"/>
      <protection hidden="1"/>
    </xf>
    <xf numFmtId="170" fontId="218" fillId="34" borderId="43" xfId="236" applyNumberFormat="1" applyFont="1" applyFill="1" applyBorder="1" applyAlignment="1" applyProtection="1">
      <alignment horizontal="center" vertical="center"/>
      <protection hidden="1"/>
    </xf>
    <xf numFmtId="167" fontId="218" fillId="34" borderId="41" xfId="236" applyNumberFormat="1" applyFont="1" applyFill="1" applyBorder="1" applyAlignment="1" applyProtection="1">
      <alignment horizontal="center" vertical="center"/>
      <protection hidden="1"/>
    </xf>
    <xf numFmtId="20" fontId="218" fillId="34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53" xfId="236" applyNumberFormat="1" applyFont="1" applyFill="1" applyBorder="1" applyAlignment="1" applyProtection="1">
      <alignment horizontal="center" vertical="center"/>
      <protection hidden="1"/>
    </xf>
    <xf numFmtId="20" fontId="218" fillId="34" borderId="154" xfId="236" quotePrefix="1" applyNumberFormat="1" applyFont="1" applyFill="1" applyBorder="1" applyAlignment="1" applyProtection="1">
      <alignment horizontal="center" vertical="center"/>
      <protection hidden="1"/>
    </xf>
    <xf numFmtId="20" fontId="218" fillId="34" borderId="155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79" xfId="236" applyNumberFormat="1" applyFont="1" applyFill="1" applyBorder="1" applyAlignment="1" applyProtection="1">
      <alignment horizontal="center" vertical="center"/>
      <protection hidden="1"/>
    </xf>
    <xf numFmtId="167" fontId="238" fillId="34" borderId="180" xfId="236" applyNumberFormat="1" applyFont="1" applyFill="1" applyBorder="1" applyAlignment="1" applyProtection="1">
      <alignment horizontal="center" vertical="center"/>
      <protection hidden="1"/>
    </xf>
    <xf numFmtId="167" fontId="218" fillId="34" borderId="180" xfId="236" applyNumberFormat="1" applyFont="1" applyFill="1" applyBorder="1" applyAlignment="1" applyProtection="1">
      <alignment horizontal="center" vertical="center"/>
      <protection hidden="1"/>
    </xf>
    <xf numFmtId="167" fontId="225" fillId="34" borderId="180" xfId="382" applyNumberFormat="1" applyFont="1" applyFill="1" applyBorder="1" applyAlignment="1" applyProtection="1">
      <alignment horizontal="center" vertical="center"/>
      <protection hidden="1"/>
    </xf>
    <xf numFmtId="167" fontId="218" fillId="34" borderId="181" xfId="236" applyNumberFormat="1" applyFont="1" applyFill="1" applyBorder="1" applyAlignment="1" applyProtection="1">
      <alignment horizontal="center" vertical="center"/>
      <protection hidden="1"/>
    </xf>
    <xf numFmtId="167" fontId="238" fillId="34" borderId="42" xfId="236" applyNumberFormat="1" applyFont="1" applyFill="1" applyBorder="1" applyAlignment="1" applyProtection="1">
      <alignment horizontal="center" vertical="center"/>
      <protection hidden="1"/>
    </xf>
    <xf numFmtId="167" fontId="218" fillId="34" borderId="230" xfId="236" applyNumberFormat="1" applyFont="1" applyFill="1" applyBorder="1" applyAlignment="1" applyProtection="1">
      <alignment horizontal="center" vertical="center"/>
      <protection hidden="1"/>
    </xf>
    <xf numFmtId="167" fontId="218" fillId="34" borderId="182" xfId="236" applyNumberFormat="1" applyFont="1" applyFill="1" applyBorder="1" applyAlignment="1" applyProtection="1">
      <alignment horizontal="center" vertical="center"/>
      <protection hidden="1"/>
    </xf>
    <xf numFmtId="0" fontId="218" fillId="34" borderId="183" xfId="236" applyFont="1" applyFill="1" applyBorder="1" applyAlignment="1" applyProtection="1">
      <alignment horizontal="center" vertical="center"/>
      <protection hidden="1"/>
    </xf>
    <xf numFmtId="167" fontId="218" fillId="34" borderId="183" xfId="382" applyNumberFormat="1" applyFont="1" applyFill="1" applyBorder="1" applyAlignment="1" applyProtection="1">
      <alignment horizontal="center" vertical="center"/>
      <protection hidden="1"/>
    </xf>
    <xf numFmtId="0" fontId="11" fillId="34" borderId="0" xfId="0" applyFont="1" applyFill="1" applyBorder="1"/>
    <xf numFmtId="0" fontId="218" fillId="34" borderId="0" xfId="236" applyFont="1" applyFill="1" applyAlignment="1" applyProtection="1">
      <alignment vertical="center"/>
      <protection hidden="1"/>
    </xf>
    <xf numFmtId="167" fontId="238" fillId="34" borderId="181" xfId="236" applyNumberFormat="1" applyFont="1" applyFill="1" applyBorder="1" applyAlignment="1" applyProtection="1">
      <alignment horizontal="center" vertical="center"/>
      <protection hidden="1"/>
    </xf>
    <xf numFmtId="0" fontId="218" fillId="34" borderId="64" xfId="236" applyFont="1" applyFill="1" applyBorder="1" applyAlignment="1" applyProtection="1">
      <alignment horizontal="left" vertical="center"/>
      <protection hidden="1"/>
    </xf>
    <xf numFmtId="0" fontId="218" fillId="34" borderId="108" xfId="236" applyFont="1" applyFill="1" applyBorder="1" applyAlignment="1" applyProtection="1">
      <alignment vertical="center"/>
      <protection hidden="1"/>
    </xf>
    <xf numFmtId="0" fontId="218" fillId="34" borderId="109" xfId="236" applyFont="1" applyFill="1" applyBorder="1" applyAlignment="1" applyProtection="1">
      <alignment horizontal="right" vertical="center"/>
      <protection hidden="1"/>
    </xf>
    <xf numFmtId="170" fontId="218" fillId="34" borderId="37" xfId="236" applyNumberFormat="1" applyFont="1" applyFill="1" applyBorder="1" applyAlignment="1" applyProtection="1">
      <alignment horizontal="center" vertical="center"/>
      <protection hidden="1"/>
    </xf>
    <xf numFmtId="167" fontId="218" fillId="34" borderId="35" xfId="236" applyNumberFormat="1" applyFont="1" applyFill="1" applyBorder="1" applyAlignment="1" applyProtection="1">
      <alignment horizontal="center" vertical="center"/>
      <protection hidden="1"/>
    </xf>
    <xf numFmtId="20" fontId="218" fillId="34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38" xfId="236" applyNumberFormat="1" applyFont="1" applyFill="1" applyBorder="1" applyAlignment="1" applyProtection="1">
      <alignment horizontal="center" vertical="center"/>
      <protection hidden="1"/>
    </xf>
    <xf numFmtId="20" fontId="218" fillId="34" borderId="39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34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11" xfId="236" applyNumberFormat="1" applyFont="1" applyFill="1" applyBorder="1" applyAlignment="1" applyProtection="1">
      <alignment horizontal="center" vertical="center"/>
      <protection hidden="1"/>
    </xf>
    <xf numFmtId="167" fontId="218" fillId="34" borderId="34" xfId="236" applyNumberFormat="1" applyFont="1" applyFill="1" applyBorder="1" applyAlignment="1" applyProtection="1">
      <alignment horizontal="center" vertical="center"/>
      <protection hidden="1"/>
    </xf>
    <xf numFmtId="167" fontId="218" fillId="34" borderId="29" xfId="236" applyNumberFormat="1" applyFont="1" applyFill="1" applyBorder="1" applyAlignment="1" applyProtection="1">
      <alignment horizontal="center" vertical="center"/>
      <protection hidden="1"/>
    </xf>
    <xf numFmtId="167" fontId="218" fillId="34" borderId="30" xfId="236" applyNumberFormat="1" applyFont="1" applyFill="1" applyBorder="1" applyAlignment="1" applyProtection="1">
      <alignment horizontal="center" vertical="center"/>
      <protection hidden="1"/>
    </xf>
    <xf numFmtId="167" fontId="218" fillId="34" borderId="36" xfId="236" applyNumberFormat="1" applyFont="1" applyFill="1" applyBorder="1" applyAlignment="1" applyProtection="1">
      <alignment horizontal="center" vertical="center"/>
      <protection hidden="1"/>
    </xf>
    <xf numFmtId="167" fontId="218" fillId="34" borderId="235" xfId="236" applyNumberFormat="1" applyFont="1" applyFill="1" applyBorder="1" applyAlignment="1" applyProtection="1">
      <alignment horizontal="center" vertical="center"/>
      <protection hidden="1"/>
    </xf>
    <xf numFmtId="0" fontId="218" fillId="34" borderId="150" xfId="236" applyFont="1" applyFill="1" applyBorder="1" applyAlignment="1" applyProtection="1">
      <alignment horizontal="center" vertical="center"/>
      <protection hidden="1"/>
    </xf>
    <xf numFmtId="167" fontId="218" fillId="34" borderId="151" xfId="236" applyNumberFormat="1" applyFont="1" applyFill="1" applyBorder="1" applyAlignment="1" applyProtection="1">
      <alignment horizontal="center" vertical="center"/>
      <protection hidden="1"/>
    </xf>
    <xf numFmtId="0" fontId="15" fillId="34" borderId="0" xfId="0" applyFont="1" applyFill="1"/>
    <xf numFmtId="0" fontId="218" fillId="34" borderId="0" xfId="236" applyFont="1" applyFill="1" applyBorder="1" applyAlignment="1" applyProtection="1">
      <alignment vertical="center"/>
      <protection hidden="1"/>
    </xf>
    <xf numFmtId="0" fontId="218" fillId="34" borderId="88" xfId="236" applyFont="1" applyFill="1" applyBorder="1" applyAlignment="1" applyProtection="1">
      <alignment horizontal="left" vertical="center"/>
      <protection hidden="1"/>
    </xf>
    <xf numFmtId="0" fontId="218" fillId="34" borderId="35" xfId="236" applyFont="1" applyFill="1" applyBorder="1" applyAlignment="1" applyProtection="1">
      <alignment vertical="center"/>
      <protection hidden="1"/>
    </xf>
    <xf numFmtId="0" fontId="218" fillId="34" borderId="36" xfId="236" applyFont="1" applyFill="1" applyBorder="1" applyAlignment="1" applyProtection="1">
      <alignment horizontal="right" vertical="center"/>
      <protection hidden="1"/>
    </xf>
    <xf numFmtId="0" fontId="218" fillId="34" borderId="37" xfId="236" quotePrefix="1" applyFont="1" applyFill="1" applyBorder="1" applyAlignment="1" applyProtection="1">
      <alignment horizontal="center" vertical="center"/>
      <protection hidden="1"/>
    </xf>
    <xf numFmtId="167" fontId="218" fillId="34" borderId="214" xfId="236" applyNumberFormat="1" applyFont="1" applyFill="1" applyBorder="1" applyAlignment="1" applyProtection="1">
      <alignment horizontal="center" vertical="center"/>
      <protection hidden="1"/>
    </xf>
    <xf numFmtId="0" fontId="15" fillId="34" borderId="0" xfId="0" applyFont="1" applyFill="1" applyBorder="1"/>
    <xf numFmtId="167" fontId="218" fillId="34" borderId="217" xfId="236" applyNumberFormat="1" applyFont="1" applyFill="1" applyBorder="1" applyAlignment="1" applyProtection="1">
      <alignment horizontal="center" vertical="center"/>
      <protection hidden="1"/>
    </xf>
    <xf numFmtId="0" fontId="21" fillId="34" borderId="0" xfId="0" applyFont="1" applyFill="1"/>
    <xf numFmtId="0" fontId="218" fillId="0" borderId="51" xfId="32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67" fontId="218" fillId="0" borderId="8" xfId="321" applyNumberFormat="1" applyFont="1" applyFill="1" applyBorder="1" applyAlignment="1">
      <alignment horizontal="center" vertic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51" xfId="321" applyFont="1" applyFill="1" applyBorder="1" applyAlignment="1">
      <alignment horizontal="left" vertical="center"/>
    </xf>
    <xf numFmtId="0" fontId="218" fillId="0" borderId="8" xfId="321" applyFont="1" applyFill="1" applyBorder="1" applyAlignment="1">
      <alignment horizontal="center" vertical="center"/>
    </xf>
    <xf numFmtId="0" fontId="218" fillId="0" borderId="63" xfId="321" applyFont="1" applyFill="1" applyBorder="1" applyAlignment="1">
      <alignment horizontal="left" vertical="center"/>
    </xf>
    <xf numFmtId="0" fontId="218" fillId="0" borderId="59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40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6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51" xfId="321" applyFont="1" applyFill="1" applyBorder="1" applyAlignment="1">
      <alignment horizontal="center" vertical="center"/>
    </xf>
    <xf numFmtId="0" fontId="255" fillId="0" borderId="141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7" xfId="0" applyFont="1" applyFill="1" applyBorder="1" applyAlignment="1">
      <alignment horizontal="center" vertical="center" wrapText="1"/>
    </xf>
    <xf numFmtId="0" fontId="151" fillId="27" borderId="51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5" xfId="0" applyFont="1" applyFill="1" applyBorder="1" applyAlignment="1">
      <alignment horizontal="center"/>
    </xf>
    <xf numFmtId="0" fontId="150" fillId="27" borderId="149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94" xfId="0" applyFont="1" applyFill="1" applyBorder="1" applyAlignment="1">
      <alignment horizontal="center" vertical="center" wrapText="1"/>
    </xf>
    <xf numFmtId="0" fontId="151" fillId="27" borderId="192" xfId="0" applyFont="1" applyFill="1" applyBorder="1" applyAlignment="1">
      <alignment horizontal="center" vertical="center"/>
    </xf>
    <xf numFmtId="0" fontId="151" fillId="27" borderId="197" xfId="0" applyFont="1" applyFill="1" applyBorder="1" applyAlignment="1">
      <alignment horizontal="center" vertical="center" wrapText="1"/>
    </xf>
    <xf numFmtId="0" fontId="151" fillId="27" borderId="198" xfId="0" applyFont="1" applyFill="1" applyBorder="1" applyAlignment="1">
      <alignment horizontal="center" vertical="center"/>
    </xf>
    <xf numFmtId="0" fontId="141" fillId="27" borderId="67" xfId="0" applyFont="1" applyFill="1" applyBorder="1" applyAlignment="1">
      <alignment horizontal="center" vertical="center" wrapText="1"/>
    </xf>
    <xf numFmtId="0" fontId="151" fillId="27" borderId="52" xfId="0" applyFont="1" applyFill="1" applyBorder="1" applyAlignment="1">
      <alignment horizontal="center" vertical="center"/>
    </xf>
    <xf numFmtId="0" fontId="151" fillId="27" borderId="58" xfId="0" applyFont="1" applyFill="1" applyBorder="1" applyAlignment="1">
      <alignment horizontal="center" vertical="center"/>
    </xf>
    <xf numFmtId="0" fontId="224" fillId="0" borderId="192" xfId="0" applyFont="1" applyFill="1" applyBorder="1" applyAlignment="1">
      <alignment horizontal="center" vertical="center" wrapText="1"/>
    </xf>
    <xf numFmtId="0" fontId="224" fillId="0" borderId="192" xfId="0" applyFont="1" applyFill="1" applyBorder="1" applyAlignment="1">
      <alignment horizontal="center" vertical="center"/>
    </xf>
    <xf numFmtId="0" fontId="224" fillId="0" borderId="195" xfId="0" applyFont="1" applyFill="1" applyBorder="1" applyAlignment="1">
      <alignment horizontal="center" vertical="center"/>
    </xf>
    <xf numFmtId="0" fontId="224" fillId="0" borderId="194" xfId="0" applyFont="1" applyFill="1" applyBorder="1" applyAlignment="1">
      <alignment horizontal="center" vertical="center" wrapText="1"/>
    </xf>
    <xf numFmtId="0" fontId="151" fillId="27" borderId="137" xfId="0" applyFont="1" applyFill="1" applyBorder="1" applyAlignment="1">
      <alignment horizontal="center" vertical="center"/>
    </xf>
    <xf numFmtId="0" fontId="151" fillId="27" borderId="140" xfId="0" applyFont="1" applyFill="1" applyBorder="1" applyAlignment="1">
      <alignment horizontal="center" vertical="center"/>
    </xf>
    <xf numFmtId="0" fontId="151" fillId="27" borderId="143" xfId="0" applyFont="1" applyFill="1" applyBorder="1" applyAlignment="1">
      <alignment horizontal="center" vertical="center"/>
    </xf>
    <xf numFmtId="166" fontId="209" fillId="0" borderId="127" xfId="0" applyNumberFormat="1" applyFont="1" applyFill="1" applyBorder="1" applyAlignment="1">
      <alignment horizontal="center" vertical="center" wrapText="1"/>
    </xf>
    <xf numFmtId="166" fontId="209" fillId="0" borderId="51" xfId="0" applyNumberFormat="1" applyFont="1" applyFill="1" applyBorder="1" applyAlignment="1">
      <alignment horizontal="center" vertical="center" wrapText="1"/>
    </xf>
    <xf numFmtId="166" fontId="209" fillId="0" borderId="6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3" xfId="0" applyNumberFormat="1" applyFont="1" applyFill="1" applyBorder="1" applyAlignment="1">
      <alignment horizontal="center"/>
    </xf>
    <xf numFmtId="0" fontId="141" fillId="27" borderId="197" xfId="0" applyFont="1" applyFill="1" applyBorder="1" applyAlignment="1">
      <alignment horizontal="center" vertical="center"/>
    </xf>
    <xf numFmtId="0" fontId="224" fillId="0" borderId="197" xfId="0" applyFont="1" applyFill="1" applyBorder="1" applyAlignment="1">
      <alignment horizontal="center" vertical="center" wrapText="1"/>
    </xf>
    <xf numFmtId="0" fontId="224" fillId="0" borderId="198" xfId="0" applyFont="1" applyFill="1" applyBorder="1" applyAlignment="1">
      <alignment horizontal="center" vertical="center"/>
    </xf>
    <xf numFmtId="0" fontId="224" fillId="0" borderId="199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7" xfId="0" applyFont="1" applyFill="1" applyBorder="1" applyAlignment="1">
      <alignment horizontal="center"/>
    </xf>
    <xf numFmtId="0" fontId="151" fillId="27" borderId="197" xfId="0" applyFont="1" applyFill="1" applyBorder="1" applyAlignment="1">
      <alignment horizontal="center" vertical="center"/>
    </xf>
    <xf numFmtId="0" fontId="141" fillId="27" borderId="194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70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7" xfId="238" applyFont="1" applyFill="1" applyBorder="1" applyAlignment="1" applyProtection="1">
      <alignment horizontal="center" vertical="center" wrapText="1"/>
      <protection hidden="1"/>
    </xf>
    <xf numFmtId="0" fontId="132" fillId="27" borderId="51" xfId="238" applyFont="1" applyFill="1" applyBorder="1" applyAlignment="1" applyProtection="1">
      <alignment horizontal="center" vertical="center"/>
      <protection hidden="1"/>
    </xf>
    <xf numFmtId="0" fontId="132" fillId="27" borderId="65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5" xfId="238" applyFont="1" applyFill="1" applyBorder="1" applyAlignment="1" applyProtection="1">
      <alignment horizontal="center" vertical="center"/>
      <protection hidden="1"/>
    </xf>
    <xf numFmtId="0" fontId="156" fillId="27" borderId="149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208" xfId="236" applyFont="1" applyFill="1" applyBorder="1" applyAlignment="1" applyProtection="1">
      <alignment horizontal="center" vertical="center"/>
      <protection hidden="1"/>
    </xf>
    <xf numFmtId="0" fontId="224" fillId="31" borderId="120" xfId="236" applyFont="1" applyFill="1" applyBorder="1" applyAlignment="1" applyProtection="1">
      <alignment horizontal="center" vertical="center"/>
      <protection hidden="1"/>
    </xf>
    <xf numFmtId="0" fontId="224" fillId="31" borderId="210" xfId="236" applyFont="1" applyFill="1" applyBorder="1" applyAlignment="1" applyProtection="1">
      <alignment horizontal="center" vertical="center"/>
      <protection hidden="1"/>
    </xf>
    <xf numFmtId="0" fontId="224" fillId="31" borderId="204" xfId="236" applyFont="1" applyFill="1" applyBorder="1" applyAlignment="1" applyProtection="1">
      <alignment horizontal="center" vertical="center"/>
      <protection hidden="1"/>
    </xf>
    <xf numFmtId="0" fontId="224" fillId="31" borderId="152" xfId="236" applyFont="1" applyFill="1" applyBorder="1" applyAlignment="1" applyProtection="1">
      <alignment horizontal="center" vertical="center"/>
      <protection hidden="1"/>
    </xf>
    <xf numFmtId="0" fontId="224" fillId="31" borderId="115" xfId="236" applyFont="1" applyFill="1" applyBorder="1" applyAlignment="1" applyProtection="1">
      <alignment horizontal="center" vertical="center" wrapText="1"/>
      <protection hidden="1"/>
    </xf>
    <xf numFmtId="0" fontId="224" fillId="31" borderId="205" xfId="236" applyFont="1" applyFill="1" applyBorder="1" applyAlignment="1" applyProtection="1">
      <alignment horizontal="center" vertical="center"/>
      <protection hidden="1"/>
    </xf>
    <xf numFmtId="0" fontId="224" fillId="31" borderId="206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93" xfId="236" applyFont="1" applyFill="1" applyBorder="1" applyAlignment="1" applyProtection="1">
      <alignment horizontal="center" vertical="center" wrapText="1"/>
      <protection hidden="1"/>
    </xf>
    <xf numFmtId="0" fontId="224" fillId="31" borderId="207" xfId="236" applyFont="1" applyFill="1" applyBorder="1" applyAlignment="1" applyProtection="1">
      <alignment horizontal="center" vertical="center" wrapText="1"/>
      <protection hidden="1"/>
    </xf>
    <xf numFmtId="0" fontId="224" fillId="31" borderId="120" xfId="236" applyFont="1" applyFill="1" applyBorder="1" applyAlignment="1">
      <alignment horizontal="center" vertical="center"/>
    </xf>
    <xf numFmtId="0" fontId="224" fillId="31" borderId="209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5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9" xfId="298" applyNumberFormat="1" applyFont="1" applyFill="1" applyBorder="1" applyAlignment="1">
      <alignment horizontal="center" vertical="center"/>
    </xf>
    <xf numFmtId="16" fontId="156" fillId="31" borderId="127" xfId="298" applyNumberFormat="1" applyFont="1" applyFill="1" applyBorder="1" applyAlignment="1">
      <alignment horizontal="center" vertical="center" wrapText="1"/>
    </xf>
    <xf numFmtId="16" fontId="156" fillId="31" borderId="51" xfId="298" applyNumberFormat="1" applyFont="1" applyFill="1" applyBorder="1" applyAlignment="1">
      <alignment horizontal="center" vertical="center"/>
    </xf>
    <xf numFmtId="0" fontId="218" fillId="31" borderId="127" xfId="321" applyFont="1" applyFill="1" applyBorder="1" applyAlignment="1">
      <alignment horizontal="center" vertical="center"/>
    </xf>
    <xf numFmtId="0" fontId="218" fillId="31" borderId="51" xfId="321" applyFont="1" applyFill="1" applyBorder="1" applyAlignment="1">
      <alignment horizontal="center" vertical="center"/>
    </xf>
    <xf numFmtId="168" fontId="218" fillId="31" borderId="65" xfId="321" applyNumberFormat="1" applyFont="1" applyFill="1" applyBorder="1" applyAlignment="1">
      <alignment horizontal="center" vertical="center"/>
    </xf>
    <xf numFmtId="168" fontId="218" fillId="31" borderId="149" xfId="321" applyNumberFormat="1" applyFont="1" applyFill="1" applyBorder="1" applyAlignment="1">
      <alignment horizontal="center" vertical="center"/>
    </xf>
    <xf numFmtId="0" fontId="218" fillId="31" borderId="65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200" xfId="0" applyFont="1" applyFill="1" applyBorder="1" applyAlignment="1">
      <alignment horizontal="center" vertical="center"/>
    </xf>
    <xf numFmtId="0" fontId="233" fillId="31" borderId="203" xfId="0" applyFont="1" applyFill="1" applyBorder="1" applyAlignment="1">
      <alignment horizontal="center" vertical="center"/>
    </xf>
    <xf numFmtId="0" fontId="233" fillId="31" borderId="139" xfId="0" applyFont="1" applyFill="1" applyBorder="1" applyAlignment="1">
      <alignment horizontal="center" vertical="center"/>
    </xf>
    <xf numFmtId="0" fontId="255" fillId="31" borderId="127" xfId="321" applyFont="1" applyFill="1" applyBorder="1" applyAlignment="1">
      <alignment horizontal="center" vertical="center" wrapText="1"/>
    </xf>
    <xf numFmtId="0" fontId="255" fillId="31" borderId="51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9" xfId="321" applyFont="1" applyFill="1" applyBorder="1" applyAlignment="1">
      <alignment horizontal="center" vertical="center"/>
    </xf>
    <xf numFmtId="168" fontId="255" fillId="31" borderId="200" xfId="321" applyNumberFormat="1" applyFont="1" applyFill="1" applyBorder="1" applyAlignment="1">
      <alignment horizontal="center" vertical="center"/>
    </xf>
    <xf numFmtId="168" fontId="255" fillId="31" borderId="203" xfId="321" applyNumberFormat="1" applyFont="1" applyFill="1" applyBorder="1" applyAlignment="1">
      <alignment horizontal="center" vertical="center"/>
    </xf>
    <xf numFmtId="168" fontId="255" fillId="31" borderId="139" xfId="321" applyNumberFormat="1" applyFont="1" applyFill="1" applyBorder="1" applyAlignment="1">
      <alignment horizontal="center" vertical="center"/>
    </xf>
    <xf numFmtId="0" fontId="257" fillId="32" borderId="131" xfId="0" applyFont="1" applyFill="1" applyBorder="1" applyAlignment="1">
      <alignment horizontal="center" vertical="center"/>
    </xf>
    <xf numFmtId="0" fontId="257" fillId="32" borderId="132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9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9" xfId="0" applyFont="1" applyFill="1" applyBorder="1" applyAlignment="1">
      <alignment horizontal="center" vertical="center" wrapText="1"/>
    </xf>
    <xf numFmtId="0" fontId="257" fillId="32" borderId="149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51" xfId="0" applyFont="1" applyFill="1" applyBorder="1" applyAlignment="1">
      <alignment horizontal="center" vertical="center"/>
    </xf>
    <xf numFmtId="0" fontId="257" fillId="32" borderId="65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5" xfId="236" applyFont="1" applyFill="1" applyBorder="1" applyAlignment="1" applyProtection="1">
      <alignment horizontal="center" vertical="center" wrapText="1"/>
      <protection hidden="1"/>
    </xf>
    <xf numFmtId="0" fontId="218" fillId="31" borderId="205" xfId="236" applyFont="1" applyFill="1" applyBorder="1" applyAlignment="1" applyProtection="1">
      <alignment horizontal="center" vertical="center"/>
      <protection hidden="1"/>
    </xf>
    <xf numFmtId="0" fontId="218" fillId="31" borderId="206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93" xfId="236" applyFont="1" applyFill="1" applyBorder="1" applyAlignment="1" applyProtection="1">
      <alignment horizontal="center" vertical="center" wrapText="1"/>
      <protection hidden="1"/>
    </xf>
    <xf numFmtId="0" fontId="218" fillId="31" borderId="208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>
      <alignment horizontal="center" vertical="center"/>
    </xf>
    <xf numFmtId="0" fontId="218" fillId="31" borderId="209" xfId="236" applyFont="1" applyFill="1" applyBorder="1" applyAlignment="1">
      <alignment horizontal="center" vertical="center"/>
    </xf>
    <xf numFmtId="0" fontId="218" fillId="31" borderId="211" xfId="236" applyFont="1" applyFill="1" applyBorder="1" applyAlignment="1" applyProtection="1">
      <alignment horizontal="center" vertical="center"/>
      <protection hidden="1"/>
    </xf>
    <xf numFmtId="0" fontId="218" fillId="31" borderId="212" xfId="236" applyFont="1" applyFill="1" applyBorder="1" applyAlignment="1" applyProtection="1">
      <alignment horizontal="center" vertical="center"/>
      <protection hidden="1"/>
    </xf>
    <xf numFmtId="0" fontId="218" fillId="31" borderId="207" xfId="236" applyFont="1" applyFill="1" applyBorder="1" applyAlignment="1" applyProtection="1">
      <alignment horizontal="center" vertical="center" wrapText="1"/>
      <protection hidden="1"/>
    </xf>
    <xf numFmtId="0" fontId="156" fillId="0" borderId="213" xfId="0" applyFont="1" applyBorder="1" applyAlignment="1">
      <alignment horizontal="center"/>
    </xf>
    <xf numFmtId="0" fontId="156" fillId="0" borderId="145" xfId="0" applyFont="1" applyBorder="1" applyAlignment="1">
      <alignment horizontal="center"/>
    </xf>
    <xf numFmtId="0" fontId="141" fillId="31" borderId="127" xfId="219" applyFont="1" applyFill="1" applyBorder="1" applyAlignment="1">
      <alignment horizontal="center" vertical="center" wrapText="1"/>
    </xf>
    <xf numFmtId="0" fontId="141" fillId="31" borderId="51" xfId="219" applyFont="1" applyFill="1" applyBorder="1" applyAlignment="1">
      <alignment horizontal="center" vertical="center"/>
    </xf>
    <xf numFmtId="0" fontId="141" fillId="31" borderId="65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9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31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32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9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51" xfId="0" applyFont="1" applyFill="1" applyBorder="1" applyAlignment="1">
      <alignment horizontal="center" vertical="center" wrapText="1"/>
    </xf>
    <xf numFmtId="0" fontId="132" fillId="31" borderId="65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31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32" xfId="0" applyFont="1" applyFill="1" applyBorder="1" applyAlignment="1">
      <alignment horizontal="center" vertical="center" wrapText="1"/>
    </xf>
    <xf numFmtId="173" fontId="218" fillId="31" borderId="200" xfId="0" applyNumberFormat="1" applyFont="1" applyFill="1" applyBorder="1" applyAlignment="1">
      <alignment horizontal="center" vertical="center"/>
    </xf>
    <xf numFmtId="173" fontId="218" fillId="31" borderId="139" xfId="0" applyNumberFormat="1" applyFont="1" applyFill="1" applyBorder="1" applyAlignment="1">
      <alignment horizontal="center" vertical="center"/>
    </xf>
    <xf numFmtId="173" fontId="218" fillId="31" borderId="65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203" xfId="0" applyNumberFormat="1" applyFont="1" applyFill="1" applyBorder="1" applyAlignment="1">
      <alignment horizontal="center" vertical="center"/>
    </xf>
    <xf numFmtId="173" fontId="218" fillId="31" borderId="127" xfId="0" applyNumberFormat="1" applyFont="1" applyFill="1" applyBorder="1" applyAlignment="1">
      <alignment horizontal="center" vertical="center"/>
    </xf>
    <xf numFmtId="173" fontId="218" fillId="31" borderId="5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24" fillId="31" borderId="127" xfId="0" applyNumberFormat="1" applyFont="1" applyFill="1" applyBorder="1" applyAlignment="1">
      <alignment horizontal="center" vertical="center"/>
    </xf>
    <xf numFmtId="173" fontId="224" fillId="31" borderId="65" xfId="0" applyNumberFormat="1" applyFont="1" applyFill="1" applyBorder="1" applyAlignment="1">
      <alignment horizontal="center" vertical="center"/>
    </xf>
    <xf numFmtId="173" fontId="224" fillId="31" borderId="149" xfId="0" applyNumberFormat="1" applyFont="1" applyFill="1" applyBorder="1" applyAlignment="1">
      <alignment horizontal="center" vertical="center"/>
    </xf>
    <xf numFmtId="173" fontId="218" fillId="31" borderId="149" xfId="0" applyNumberFormat="1" applyFont="1" applyFill="1" applyBorder="1" applyAlignment="1">
      <alignment horizontal="center" vertical="center"/>
    </xf>
    <xf numFmtId="173" fontId="218" fillId="31" borderId="5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31" xfId="0" applyNumberFormat="1" applyFont="1" applyFill="1" applyBorder="1" applyAlignment="1">
      <alignment horizontal="center" vertical="center" wrapText="1"/>
    </xf>
    <xf numFmtId="16" fontId="218" fillId="31" borderId="132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9" xfId="0" applyNumberFormat="1" applyFont="1" applyFill="1" applyBorder="1" applyAlignment="1">
      <alignment horizontal="center" vertical="center" wrapText="1"/>
    </xf>
    <xf numFmtId="16" fontId="218" fillId="31" borderId="65" xfId="0" applyNumberFormat="1" applyFont="1" applyFill="1" applyBorder="1" applyAlignment="1">
      <alignment horizontal="center" vertical="center" wrapText="1"/>
    </xf>
    <xf numFmtId="16" fontId="218" fillId="31" borderId="149" xfId="0" applyNumberFormat="1" applyFont="1" applyFill="1" applyBorder="1" applyAlignment="1">
      <alignment horizontal="center" vertical="center" wrapText="1"/>
    </xf>
    <xf numFmtId="207" fontId="233" fillId="31" borderId="200" xfId="323" applyNumberFormat="1" applyFont="1" applyFill="1" applyBorder="1" applyAlignment="1">
      <alignment horizontal="center" vertical="center"/>
    </xf>
    <xf numFmtId="207" fontId="233" fillId="31" borderId="203" xfId="323" applyNumberFormat="1" applyFont="1" applyFill="1" applyBorder="1" applyAlignment="1">
      <alignment horizontal="center" vertical="center"/>
    </xf>
    <xf numFmtId="207" fontId="233" fillId="31" borderId="139" xfId="323" applyNumberFormat="1" applyFont="1" applyFill="1" applyBorder="1" applyAlignment="1">
      <alignment horizontal="center" vertical="center"/>
    </xf>
    <xf numFmtId="0" fontId="233" fillId="31" borderId="127" xfId="323" applyFont="1" applyFill="1" applyBorder="1" applyAlignment="1">
      <alignment horizontal="center" vertical="center"/>
    </xf>
    <xf numFmtId="0" fontId="233" fillId="31" borderId="51" xfId="323" applyFont="1" applyFill="1" applyBorder="1" applyAlignment="1">
      <alignment horizontal="center" vertical="center"/>
    </xf>
    <xf numFmtId="0" fontId="233" fillId="31" borderId="203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5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7" xfId="0" applyNumberFormat="1" applyFont="1" applyFill="1" applyBorder="1" applyAlignment="1">
      <alignment horizontal="center" vertical="center"/>
    </xf>
    <xf numFmtId="0" fontId="218" fillId="31" borderId="51" xfId="0" applyFont="1" applyFill="1" applyBorder="1" applyAlignment="1">
      <alignment horizontal="center" vertical="center"/>
    </xf>
    <xf numFmtId="0" fontId="218" fillId="31" borderId="60" xfId="0" applyFont="1" applyFill="1" applyBorder="1" applyAlignment="1">
      <alignment horizontal="center" vertical="center"/>
    </xf>
    <xf numFmtId="0" fontId="218" fillId="31" borderId="129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97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52" xfId="0" applyNumberFormat="1" applyFont="1" applyFill="1" applyBorder="1" applyAlignment="1">
      <alignment horizontal="center" vertical="center"/>
    </xf>
    <xf numFmtId="0" fontId="218" fillId="31" borderId="127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5" xfId="0" applyFont="1" applyFill="1" applyBorder="1" applyAlignment="1">
      <alignment horizontal="center" vertical="center"/>
    </xf>
    <xf numFmtId="0" fontId="218" fillId="31" borderId="149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7" xfId="0" applyFont="1" applyFill="1" applyBorder="1" applyAlignment="1">
      <alignment horizontal="center" vertical="center" wrapText="1"/>
    </xf>
    <xf numFmtId="0" fontId="220" fillId="31" borderId="51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5" xfId="0" applyFont="1" applyFill="1" applyBorder="1" applyAlignment="1">
      <alignment horizontal="center"/>
    </xf>
    <xf numFmtId="0" fontId="220" fillId="31" borderId="149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70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45" zoomScaleNormal="100" zoomScaleSheetLayoutView="145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163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164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165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166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97" t="s">
        <v>59</v>
      </c>
      <c r="B17" s="1198"/>
      <c r="C17" s="1198"/>
      <c r="D17" s="1198"/>
      <c r="E17" s="1198"/>
      <c r="F17" s="1198"/>
      <c r="G17" s="1198"/>
      <c r="H17" s="1198"/>
      <c r="I17" s="1198"/>
      <c r="J17" s="1198"/>
      <c r="K17" s="1198"/>
      <c r="L17" s="1199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94" t="s">
        <v>74</v>
      </c>
      <c r="B19" s="1195"/>
      <c r="C19" s="1195"/>
      <c r="D19" s="1195"/>
      <c r="E19" s="1195"/>
      <c r="F19" s="1195"/>
      <c r="G19" s="1195"/>
      <c r="H19" s="1195"/>
      <c r="I19" s="1195"/>
      <c r="J19" s="1195"/>
      <c r="K19" s="1195"/>
      <c r="L19" s="1196"/>
    </row>
    <row r="20" spans="1:12" ht="25.5">
      <c r="A20" s="69"/>
      <c r="B20" s="70"/>
      <c r="C20" s="70"/>
      <c r="D20" s="76"/>
      <c r="E20" s="77" t="s">
        <v>64</v>
      </c>
      <c r="F20" s="70"/>
      <c r="G20" s="200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174</v>
      </c>
      <c r="F21" s="92"/>
      <c r="G21" s="93" t="s">
        <v>191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200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332</v>
      </c>
      <c r="D23" s="79"/>
      <c r="E23" s="205" t="s">
        <v>114</v>
      </c>
      <c r="F23" s="79"/>
      <c r="G23" s="79"/>
      <c r="H23" s="79"/>
      <c r="I23" s="1203" t="s">
        <v>230</v>
      </c>
      <c r="J23" s="1203"/>
      <c r="K23" s="79"/>
      <c r="L23" s="80"/>
    </row>
    <row r="24" spans="1:12" s="81" customFormat="1" ht="15">
      <c r="A24" s="78"/>
      <c r="B24" s="79"/>
      <c r="C24" s="79"/>
      <c r="D24" s="79"/>
      <c r="E24" s="93" t="s">
        <v>210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5" t="s">
        <v>63</v>
      </c>
      <c r="C25" s="79"/>
      <c r="D25" s="79"/>
      <c r="E25" s="79"/>
      <c r="F25" s="1204"/>
      <c r="G25" s="1204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265</v>
      </c>
      <c r="C26" s="79"/>
      <c r="D26" s="199" t="s">
        <v>110</v>
      </c>
      <c r="E26" s="79"/>
      <c r="F26" s="199" t="s">
        <v>233</v>
      </c>
      <c r="G26" s="79"/>
      <c r="H26" s="186" t="s">
        <v>181</v>
      </c>
      <c r="J26" s="79"/>
      <c r="K26" s="1201" t="s">
        <v>153</v>
      </c>
      <c r="L26" s="1202"/>
    </row>
    <row r="27" spans="1:12" s="81" customFormat="1" ht="15">
      <c r="A27" s="78"/>
      <c r="B27" s="79"/>
      <c r="C27" s="199"/>
      <c r="D27" s="1203" t="s">
        <v>197</v>
      </c>
      <c r="E27" s="1203"/>
      <c r="F27" s="1203" t="s">
        <v>232</v>
      </c>
      <c r="G27" s="1203"/>
      <c r="H27" s="87" t="s">
        <v>182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155</v>
      </c>
      <c r="B29" s="79"/>
      <c r="C29" s="200" t="s">
        <v>90</v>
      </c>
      <c r="D29" s="79"/>
      <c r="E29" s="77"/>
      <c r="F29" s="82" t="s">
        <v>60</v>
      </c>
      <c r="G29" s="79"/>
      <c r="H29" s="82" t="s">
        <v>187</v>
      </c>
      <c r="I29" s="186"/>
      <c r="J29" s="79"/>
      <c r="K29" s="79"/>
      <c r="L29" s="86" t="s">
        <v>129</v>
      </c>
    </row>
    <row r="30" spans="1:12" s="81" customFormat="1" ht="15">
      <c r="A30" s="84" t="s">
        <v>154</v>
      </c>
      <c r="B30" s="79"/>
      <c r="C30" s="1201" t="s">
        <v>189</v>
      </c>
      <c r="D30" s="1201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231</v>
      </c>
      <c r="H31" s="79"/>
      <c r="I31" s="79"/>
      <c r="J31" s="79"/>
      <c r="K31" s="200" t="s">
        <v>266</v>
      </c>
      <c r="L31" s="80"/>
    </row>
    <row r="32" spans="1:12" s="81" customFormat="1" ht="15">
      <c r="A32" s="78"/>
      <c r="B32" s="79"/>
      <c r="C32" s="79"/>
      <c r="D32" s="199"/>
      <c r="E32" s="197" t="s">
        <v>209</v>
      </c>
      <c r="F32" s="196"/>
      <c r="G32" s="201"/>
      <c r="H32" s="79"/>
      <c r="I32" s="197"/>
      <c r="J32" s="196"/>
      <c r="K32" s="93" t="s">
        <v>331</v>
      </c>
      <c r="L32" s="80"/>
    </row>
    <row r="33" spans="1:12" s="81" customFormat="1" ht="15">
      <c r="A33" s="78"/>
      <c r="B33" s="82" t="s">
        <v>86</v>
      </c>
      <c r="C33" s="79"/>
      <c r="D33" s="201" t="s">
        <v>188</v>
      </c>
      <c r="E33" s="93"/>
      <c r="H33" s="197" t="s">
        <v>198</v>
      </c>
      <c r="I33" s="197"/>
      <c r="J33" s="198"/>
      <c r="K33" s="79"/>
      <c r="L33" s="80"/>
    </row>
    <row r="34" spans="1:12" s="81" customFormat="1" ht="15.75" customHeight="1">
      <c r="A34" s="78"/>
      <c r="B34" s="1201" t="s">
        <v>109</v>
      </c>
      <c r="C34" s="1201"/>
      <c r="D34" s="79"/>
      <c r="E34" s="79"/>
      <c r="G34" s="1201" t="s">
        <v>156</v>
      </c>
      <c r="H34" s="1201"/>
      <c r="I34" s="93"/>
      <c r="J34" s="200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7" t="s">
        <v>211</v>
      </c>
      <c r="G35" s="79"/>
      <c r="H35" s="79"/>
      <c r="I35" s="79"/>
      <c r="J35" s="93" t="s">
        <v>208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8" t="s">
        <v>212</v>
      </c>
      <c r="G36" s="198"/>
      <c r="H36" s="709"/>
      <c r="I36" s="197" t="s">
        <v>70</v>
      </c>
      <c r="J36" s="79"/>
      <c r="K36" s="79"/>
      <c r="L36" s="80"/>
    </row>
    <row r="37" spans="1:12" s="81" customFormat="1" ht="15">
      <c r="A37" s="78"/>
      <c r="B37" s="79"/>
      <c r="C37" s="1201" t="s">
        <v>152</v>
      </c>
      <c r="D37" s="1201"/>
      <c r="E37" s="79"/>
      <c r="F37" s="79"/>
      <c r="G37" s="79"/>
      <c r="H37" s="201" t="s">
        <v>412</v>
      </c>
      <c r="I37" s="1201"/>
      <c r="J37" s="1201"/>
      <c r="K37" s="79"/>
      <c r="L37" s="80"/>
    </row>
    <row r="38" spans="1:12" s="81" customFormat="1" ht="15">
      <c r="A38" s="78"/>
      <c r="B38" s="79"/>
      <c r="C38" s="79"/>
      <c r="D38" s="79"/>
      <c r="E38" s="1200" t="s">
        <v>72</v>
      </c>
      <c r="F38" s="1200"/>
      <c r="G38" s="1200" t="s">
        <v>71</v>
      </c>
      <c r="H38" s="1200"/>
      <c r="I38" s="79"/>
      <c r="J38" s="79"/>
      <c r="K38" s="79"/>
      <c r="L38" s="80"/>
    </row>
    <row r="39" spans="1:12">
      <c r="A39" s="69"/>
      <c r="B39" s="70"/>
      <c r="C39" s="70"/>
      <c r="D39" s="70"/>
      <c r="E39" s="1201" t="s">
        <v>202</v>
      </c>
      <c r="F39" s="1201"/>
      <c r="G39" s="1201" t="s">
        <v>178</v>
      </c>
      <c r="H39" s="1201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J6" sqref="J6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206" t="s">
        <v>163</v>
      </c>
      <c r="B1" s="1206"/>
      <c r="C1" s="1206"/>
      <c r="D1" s="1206"/>
      <c r="E1" s="1206"/>
      <c r="F1" s="1206"/>
      <c r="G1" s="7"/>
      <c r="H1" s="7"/>
    </row>
    <row r="2" spans="1:16" s="7" customFormat="1" ht="18.75">
      <c r="A2" s="1207" t="s">
        <v>167</v>
      </c>
      <c r="B2" s="1207"/>
      <c r="C2" s="1207"/>
      <c r="D2" s="1207"/>
      <c r="E2" s="1207"/>
      <c r="F2" s="1207"/>
      <c r="G2" s="23"/>
      <c r="H2" s="23"/>
    </row>
    <row r="3" spans="1:16" s="7" customFormat="1" ht="19.5" thickBot="1">
      <c r="A3" s="1208" t="s">
        <v>168</v>
      </c>
      <c r="B3" s="1208"/>
      <c r="C3" s="1208"/>
      <c r="D3" s="1208"/>
      <c r="E3" s="1208"/>
      <c r="F3" s="1208"/>
      <c r="G3" s="23"/>
      <c r="H3" s="23"/>
    </row>
    <row r="4" spans="1:16" s="23" customFormat="1" ht="25.5" customHeight="1" thickTop="1">
      <c r="A4" s="1205" t="s">
        <v>20</v>
      </c>
      <c r="B4" s="1205"/>
      <c r="C4" s="1205"/>
      <c r="D4" s="1205"/>
      <c r="E4" s="1205"/>
      <c r="F4" s="1205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8" t="s">
        <v>91</v>
      </c>
      <c r="E6" s="319" t="s">
        <v>47</v>
      </c>
      <c r="F6" s="320">
        <f ca="1">TODAY()</f>
        <v>45713</v>
      </c>
      <c r="G6"/>
      <c r="H6"/>
    </row>
    <row r="7" spans="1:16" ht="15">
      <c r="A7" s="1210" t="s">
        <v>254</v>
      </c>
      <c r="B7" s="1212" t="s">
        <v>255</v>
      </c>
      <c r="C7" s="1212" t="s">
        <v>416</v>
      </c>
      <c r="D7" s="1214" t="s">
        <v>25</v>
      </c>
      <c r="E7" s="1214"/>
      <c r="F7" s="1215"/>
    </row>
    <row r="8" spans="1:16">
      <c r="A8" s="1211"/>
      <c r="B8" s="1213"/>
      <c r="C8" s="1213"/>
      <c r="D8" s="1216" t="s">
        <v>295</v>
      </c>
      <c r="E8" s="1218" t="s">
        <v>275</v>
      </c>
      <c r="F8" s="1209" t="s">
        <v>276</v>
      </c>
    </row>
    <row r="9" spans="1:16">
      <c r="A9" s="1211"/>
      <c r="B9" s="1213"/>
      <c r="C9" s="1213"/>
      <c r="D9" s="1217"/>
      <c r="E9" s="1219"/>
      <c r="F9" s="1209"/>
    </row>
    <row r="10" spans="1:16" s="142" customFormat="1" ht="18" customHeight="1">
      <c r="A10" s="1028" t="s">
        <v>676</v>
      </c>
      <c r="B10" s="1030" t="s">
        <v>697</v>
      </c>
      <c r="C10" s="465">
        <v>45718</v>
      </c>
      <c r="D10" s="242">
        <f>C10+7</f>
        <v>45725</v>
      </c>
      <c r="E10" s="242">
        <f>C10+9</f>
        <v>45727</v>
      </c>
      <c r="F10" s="243">
        <f>C10+10</f>
        <v>45728</v>
      </c>
    </row>
    <row r="11" spans="1:16" s="142" customFormat="1" ht="18" customHeight="1">
      <c r="A11" s="1028" t="s">
        <v>632</v>
      </c>
      <c r="B11" s="1030" t="s">
        <v>697</v>
      </c>
      <c r="C11" s="280">
        <f>C10+7</f>
        <v>45725</v>
      </c>
      <c r="D11" s="242">
        <f t="shared" ref="D11:D14" si="0">C11+7</f>
        <v>45732</v>
      </c>
      <c r="E11" s="242">
        <f t="shared" ref="E11:E14" si="1">C11+9</f>
        <v>45734</v>
      </c>
      <c r="F11" s="243">
        <f t="shared" ref="F11:F14" si="2">C11+10</f>
        <v>45735</v>
      </c>
    </row>
    <row r="12" spans="1:16" s="142" customFormat="1" ht="18" customHeight="1">
      <c r="A12" s="1028" t="s">
        <v>786</v>
      </c>
      <c r="B12" s="1030" t="s">
        <v>719</v>
      </c>
      <c r="C12" s="280">
        <f t="shared" ref="C12:C14" si="3">C11+7</f>
        <v>45732</v>
      </c>
      <c r="D12" s="242">
        <f t="shared" si="0"/>
        <v>45739</v>
      </c>
      <c r="E12" s="242">
        <f t="shared" si="1"/>
        <v>45741</v>
      </c>
      <c r="F12" s="243">
        <f t="shared" si="2"/>
        <v>45742</v>
      </c>
    </row>
    <row r="13" spans="1:16" s="142" customFormat="1" ht="18" customHeight="1">
      <c r="A13" s="1028" t="s">
        <v>787</v>
      </c>
      <c r="B13" s="1030" t="s">
        <v>719</v>
      </c>
      <c r="C13" s="280">
        <f t="shared" si="3"/>
        <v>45739</v>
      </c>
      <c r="D13" s="242">
        <f t="shared" si="0"/>
        <v>45746</v>
      </c>
      <c r="E13" s="242">
        <f t="shared" si="1"/>
        <v>45748</v>
      </c>
      <c r="F13" s="243">
        <f t="shared" si="2"/>
        <v>45749</v>
      </c>
      <c r="J13" s="23"/>
      <c r="K13" s="23"/>
      <c r="L13" s="23"/>
      <c r="M13" s="23"/>
      <c r="N13" s="23"/>
      <c r="O13" s="23"/>
      <c r="P13" s="23"/>
    </row>
    <row r="14" spans="1:16" s="258" customFormat="1" ht="18" customHeight="1" thickBot="1">
      <c r="A14" s="1029"/>
      <c r="B14" s="1089"/>
      <c r="C14" s="611">
        <f t="shared" si="3"/>
        <v>45746</v>
      </c>
      <c r="D14" s="612">
        <f t="shared" si="0"/>
        <v>45753</v>
      </c>
      <c r="E14" s="612">
        <f t="shared" si="1"/>
        <v>45755</v>
      </c>
      <c r="F14" s="613">
        <f t="shared" si="2"/>
        <v>45756</v>
      </c>
      <c r="G14" s="142"/>
      <c r="H14" s="142"/>
      <c r="I14" s="142"/>
      <c r="J14" s="23"/>
      <c r="K14" s="23"/>
      <c r="L14" s="23"/>
      <c r="M14" s="23"/>
      <c r="N14" s="23"/>
      <c r="O14" s="23"/>
      <c r="P14" s="23"/>
    </row>
    <row r="15" spans="1:16" s="258" customFormat="1" ht="18" customHeight="1">
      <c r="A15"/>
      <c r="B15"/>
      <c r="C15"/>
      <c r="D15"/>
      <c r="E15"/>
      <c r="F15"/>
      <c r="G15" s="142"/>
      <c r="H15" s="142"/>
      <c r="I15" s="142"/>
      <c r="J15"/>
      <c r="K15"/>
      <c r="L15"/>
      <c r="M15"/>
      <c r="N15"/>
      <c r="O15"/>
      <c r="P15"/>
    </row>
    <row r="16" spans="1:16">
      <c r="A16" s="163" t="s">
        <v>176</v>
      </c>
    </row>
    <row r="17" spans="1:3" ht="15.75">
      <c r="A17" s="12" t="s">
        <v>177</v>
      </c>
      <c r="B17" s="180" t="s">
        <v>196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2" sqref="A52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6"/>
    </row>
    <row r="2" spans="1:18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7"/>
    </row>
    <row r="3" spans="1:18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8"/>
      <c r="O3" s="1208"/>
      <c r="P3" s="1208"/>
      <c r="Q3" s="1208"/>
    </row>
    <row r="4" spans="1:18" s="23" customFormat="1" ht="25.5" customHeight="1" thickTop="1">
      <c r="A4" s="1239" t="s">
        <v>20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8" t="s">
        <v>91</v>
      </c>
      <c r="B6" s="178"/>
      <c r="M6" s="27"/>
      <c r="N6" s="20"/>
      <c r="O6" s="319" t="s">
        <v>47</v>
      </c>
      <c r="P6" s="1240">
        <f ca="1">TODAY()</f>
        <v>45713</v>
      </c>
      <c r="Q6" s="1240"/>
    </row>
    <row r="7" spans="1:18" ht="15.75" thickBot="1">
      <c r="A7" s="1233" t="s">
        <v>257</v>
      </c>
      <c r="B7" s="1233" t="s">
        <v>1</v>
      </c>
      <c r="C7" s="1222" t="s">
        <v>169</v>
      </c>
      <c r="D7" s="1224" t="s">
        <v>170</v>
      </c>
      <c r="E7" s="1226" t="s">
        <v>281</v>
      </c>
      <c r="F7" s="1220" t="s">
        <v>171</v>
      </c>
      <c r="G7" s="1220"/>
      <c r="H7" s="1220"/>
      <c r="I7" s="1220"/>
      <c r="J7" s="1220"/>
      <c r="K7" s="1220"/>
      <c r="L7" s="1220"/>
      <c r="M7" s="1220"/>
      <c r="N7" s="1220"/>
      <c r="O7" s="1220"/>
      <c r="P7" s="1220"/>
      <c r="Q7" s="1221"/>
    </row>
    <row r="8" spans="1:18">
      <c r="A8" s="1234"/>
      <c r="B8" s="1234"/>
      <c r="C8" s="1223"/>
      <c r="D8" s="1225"/>
      <c r="E8" s="1227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172</v>
      </c>
      <c r="O8" s="101" t="s">
        <v>42</v>
      </c>
      <c r="P8" s="103" t="s">
        <v>89</v>
      </c>
      <c r="Q8" s="106" t="s">
        <v>76</v>
      </c>
    </row>
    <row r="9" spans="1:18" ht="15" thickBot="1">
      <c r="A9" s="1235"/>
      <c r="B9" s="1235"/>
      <c r="C9" s="1223"/>
      <c r="D9" s="1225"/>
      <c r="E9" s="1228"/>
      <c r="F9" s="318" t="s">
        <v>43</v>
      </c>
      <c r="G9" s="169"/>
      <c r="H9" s="164"/>
      <c r="I9" s="165" t="s">
        <v>112</v>
      </c>
      <c r="J9" s="170"/>
      <c r="K9" s="170"/>
      <c r="L9" s="166" t="s">
        <v>44</v>
      </c>
      <c r="M9" s="166" t="s">
        <v>45</v>
      </c>
      <c r="N9" s="166" t="s">
        <v>44</v>
      </c>
      <c r="O9" s="166" t="s">
        <v>46</v>
      </c>
      <c r="P9" s="170"/>
      <c r="Q9" s="171"/>
    </row>
    <row r="10" spans="1:18" s="142" customFormat="1" ht="18" customHeight="1">
      <c r="A10" s="1232" t="s">
        <v>439</v>
      </c>
      <c r="B10" s="286" t="s">
        <v>444</v>
      </c>
      <c r="C10" s="288" t="s">
        <v>672</v>
      </c>
      <c r="D10" s="484">
        <v>45718</v>
      </c>
      <c r="E10" s="485">
        <v>45721</v>
      </c>
      <c r="F10" s="486">
        <v>45728</v>
      </c>
      <c r="G10" s="487">
        <v>45730</v>
      </c>
      <c r="H10" s="487">
        <v>45728</v>
      </c>
      <c r="I10" s="487">
        <v>45728</v>
      </c>
      <c r="J10" s="487">
        <v>45726</v>
      </c>
      <c r="K10" s="487">
        <v>45728</v>
      </c>
      <c r="L10" s="487">
        <v>45728</v>
      </c>
      <c r="M10" s="486">
        <v>45729</v>
      </c>
      <c r="N10" s="487">
        <v>45729</v>
      </c>
      <c r="O10" s="487">
        <v>45728</v>
      </c>
      <c r="P10" s="487">
        <v>45729</v>
      </c>
      <c r="Q10" s="488">
        <v>45726</v>
      </c>
      <c r="R10" s="483"/>
    </row>
    <row r="11" spans="1:18" s="142" customFormat="1" ht="18" customHeight="1">
      <c r="A11" s="1230"/>
      <c r="B11" s="240" t="s">
        <v>436</v>
      </c>
      <c r="C11" s="241" t="s">
        <v>677</v>
      </c>
      <c r="D11" s="489">
        <v>45725</v>
      </c>
      <c r="E11" s="490">
        <v>45728</v>
      </c>
      <c r="F11" s="491">
        <v>45735</v>
      </c>
      <c r="G11" s="492">
        <v>45737</v>
      </c>
      <c r="H11" s="492">
        <v>45735</v>
      </c>
      <c r="I11" s="492">
        <v>45735</v>
      </c>
      <c r="J11" s="492">
        <v>45733</v>
      </c>
      <c r="K11" s="492">
        <v>45735</v>
      </c>
      <c r="L11" s="492">
        <v>45735</v>
      </c>
      <c r="M11" s="491">
        <v>45736</v>
      </c>
      <c r="N11" s="492">
        <v>45736</v>
      </c>
      <c r="O11" s="492">
        <v>45735</v>
      </c>
      <c r="P11" s="492">
        <v>45736</v>
      </c>
      <c r="Q11" s="493">
        <v>45733</v>
      </c>
    </row>
    <row r="12" spans="1:18" s="142" customFormat="1" ht="18" customHeight="1">
      <c r="A12" s="1230"/>
      <c r="B12" s="315" t="s">
        <v>447</v>
      </c>
      <c r="C12" s="316" t="s">
        <v>673</v>
      </c>
      <c r="D12" s="494">
        <v>45732</v>
      </c>
      <c r="E12" s="490">
        <v>45735</v>
      </c>
      <c r="F12" s="495">
        <v>45742</v>
      </c>
      <c r="G12" s="496">
        <v>45744</v>
      </c>
      <c r="H12" s="496">
        <v>45742</v>
      </c>
      <c r="I12" s="496">
        <v>45742</v>
      </c>
      <c r="J12" s="496">
        <v>45740</v>
      </c>
      <c r="K12" s="496">
        <v>45742</v>
      </c>
      <c r="L12" s="496">
        <v>45742</v>
      </c>
      <c r="M12" s="495">
        <v>45743</v>
      </c>
      <c r="N12" s="496">
        <v>45743</v>
      </c>
      <c r="O12" s="496">
        <v>45742</v>
      </c>
      <c r="P12" s="496">
        <v>45743</v>
      </c>
      <c r="Q12" s="497">
        <v>45740</v>
      </c>
    </row>
    <row r="13" spans="1:18" s="142" customFormat="1" ht="18" customHeight="1" thickBot="1">
      <c r="A13" s="1231"/>
      <c r="B13" s="249" t="s">
        <v>444</v>
      </c>
      <c r="C13" s="289" t="s">
        <v>677</v>
      </c>
      <c r="D13" s="498">
        <v>45739</v>
      </c>
      <c r="E13" s="499">
        <v>45742</v>
      </c>
      <c r="F13" s="500">
        <v>45749</v>
      </c>
      <c r="G13" s="501">
        <v>45751</v>
      </c>
      <c r="H13" s="501">
        <v>45749</v>
      </c>
      <c r="I13" s="501">
        <v>45749</v>
      </c>
      <c r="J13" s="501">
        <v>45747</v>
      </c>
      <c r="K13" s="501">
        <v>45749</v>
      </c>
      <c r="L13" s="501">
        <v>45749</v>
      </c>
      <c r="M13" s="500">
        <v>45750</v>
      </c>
      <c r="N13" s="501">
        <v>45750</v>
      </c>
      <c r="O13" s="501">
        <v>45749</v>
      </c>
      <c r="P13" s="501">
        <v>45750</v>
      </c>
      <c r="Q13" s="502">
        <v>45747</v>
      </c>
    </row>
    <row r="14" spans="1:18" s="142" customFormat="1" ht="18" customHeight="1">
      <c r="A14" s="1232" t="s">
        <v>440</v>
      </c>
      <c r="B14" s="286" t="s">
        <v>656</v>
      </c>
      <c r="C14" s="288" t="s">
        <v>677</v>
      </c>
      <c r="D14" s="484">
        <v>45717</v>
      </c>
      <c r="E14" s="485">
        <v>45722</v>
      </c>
      <c r="F14" s="486">
        <v>45727</v>
      </c>
      <c r="G14" s="487">
        <v>45729</v>
      </c>
      <c r="H14" s="487">
        <v>45727</v>
      </c>
      <c r="I14" s="487">
        <v>45727</v>
      </c>
      <c r="J14" s="487">
        <v>45725</v>
      </c>
      <c r="K14" s="487">
        <v>45727</v>
      </c>
      <c r="L14" s="487">
        <v>45727</v>
      </c>
      <c r="M14" s="486">
        <v>45728</v>
      </c>
      <c r="N14" s="487">
        <v>45728</v>
      </c>
      <c r="O14" s="487">
        <v>45727</v>
      </c>
      <c r="P14" s="487">
        <v>45728</v>
      </c>
      <c r="Q14" s="488">
        <v>45725</v>
      </c>
    </row>
    <row r="15" spans="1:18" s="142" customFormat="1" ht="18" customHeight="1">
      <c r="A15" s="1230"/>
      <c r="B15" s="240" t="s">
        <v>534</v>
      </c>
      <c r="C15" s="241" t="s">
        <v>673</v>
      </c>
      <c r="D15" s="503">
        <v>45724</v>
      </c>
      <c r="E15" s="504">
        <v>45729</v>
      </c>
      <c r="F15" s="491">
        <v>45734</v>
      </c>
      <c r="G15" s="492">
        <v>45736</v>
      </c>
      <c r="H15" s="492">
        <v>45734</v>
      </c>
      <c r="I15" s="492">
        <v>45734</v>
      </c>
      <c r="J15" s="492">
        <v>45732</v>
      </c>
      <c r="K15" s="492">
        <v>45734</v>
      </c>
      <c r="L15" s="492">
        <v>45734</v>
      </c>
      <c r="M15" s="491">
        <v>45735</v>
      </c>
      <c r="N15" s="492">
        <v>45735</v>
      </c>
      <c r="O15" s="492">
        <v>45734</v>
      </c>
      <c r="P15" s="492">
        <v>45735</v>
      </c>
      <c r="Q15" s="493">
        <v>45732</v>
      </c>
    </row>
    <row r="16" spans="1:18" s="142" customFormat="1" ht="18" customHeight="1">
      <c r="A16" s="1230"/>
      <c r="B16" s="315" t="s">
        <v>674</v>
      </c>
      <c r="C16" s="316" t="s">
        <v>673</v>
      </c>
      <c r="D16" s="505">
        <v>45731</v>
      </c>
      <c r="E16" s="504">
        <v>45736</v>
      </c>
      <c r="F16" s="495">
        <v>45741</v>
      </c>
      <c r="G16" s="496">
        <v>45743</v>
      </c>
      <c r="H16" s="496">
        <v>45741</v>
      </c>
      <c r="I16" s="496">
        <v>45741</v>
      </c>
      <c r="J16" s="496">
        <v>45739</v>
      </c>
      <c r="K16" s="496">
        <v>45741</v>
      </c>
      <c r="L16" s="496">
        <v>45741</v>
      </c>
      <c r="M16" s="495">
        <v>45742</v>
      </c>
      <c r="N16" s="496">
        <v>45742</v>
      </c>
      <c r="O16" s="496">
        <v>45741</v>
      </c>
      <c r="P16" s="496">
        <v>45742</v>
      </c>
      <c r="Q16" s="497">
        <v>45739</v>
      </c>
    </row>
    <row r="17" spans="1:17" s="142" customFormat="1" ht="18" customHeight="1" thickBot="1">
      <c r="A17" s="1231"/>
      <c r="B17" s="249" t="s">
        <v>656</v>
      </c>
      <c r="C17" s="289" t="s">
        <v>673</v>
      </c>
      <c r="D17" s="506">
        <v>45738</v>
      </c>
      <c r="E17" s="507">
        <v>45743</v>
      </c>
      <c r="F17" s="500">
        <v>45748</v>
      </c>
      <c r="G17" s="501">
        <v>45750</v>
      </c>
      <c r="H17" s="501">
        <v>45748</v>
      </c>
      <c r="I17" s="501">
        <v>45748</v>
      </c>
      <c r="J17" s="501">
        <v>45746</v>
      </c>
      <c r="K17" s="501">
        <v>45748</v>
      </c>
      <c r="L17" s="501">
        <v>45748</v>
      </c>
      <c r="M17" s="500">
        <v>45749</v>
      </c>
      <c r="N17" s="501">
        <v>45749</v>
      </c>
      <c r="O17" s="501">
        <v>45748</v>
      </c>
      <c r="P17" s="501">
        <v>45749</v>
      </c>
      <c r="Q17" s="502">
        <v>45746</v>
      </c>
    </row>
    <row r="18" spans="1:17" s="142" customFormat="1" ht="18" customHeight="1">
      <c r="A18" s="1232" t="s">
        <v>441</v>
      </c>
      <c r="B18" s="288" t="s">
        <v>438</v>
      </c>
      <c r="C18" s="288" t="s">
        <v>677</v>
      </c>
      <c r="D18" s="484">
        <v>45721</v>
      </c>
      <c r="E18" s="485">
        <v>45729</v>
      </c>
      <c r="F18" s="486">
        <v>45731</v>
      </c>
      <c r="G18" s="487">
        <v>45733</v>
      </c>
      <c r="H18" s="487">
        <v>45731</v>
      </c>
      <c r="I18" s="487">
        <v>45731</v>
      </c>
      <c r="J18" s="487">
        <v>45729</v>
      </c>
      <c r="K18" s="487">
        <v>45731</v>
      </c>
      <c r="L18" s="487">
        <v>45731</v>
      </c>
      <c r="M18" s="486">
        <v>45732</v>
      </c>
      <c r="N18" s="487">
        <v>45732</v>
      </c>
      <c r="O18" s="487">
        <v>45731</v>
      </c>
      <c r="P18" s="487">
        <v>45732</v>
      </c>
      <c r="Q18" s="488">
        <v>45729</v>
      </c>
    </row>
    <row r="19" spans="1:17" s="142" customFormat="1" ht="18" customHeight="1">
      <c r="A19" s="1230"/>
      <c r="B19" s="240" t="s">
        <v>560</v>
      </c>
      <c r="C19" s="241" t="s">
        <v>677</v>
      </c>
      <c r="D19" s="503">
        <v>45728</v>
      </c>
      <c r="E19" s="504">
        <v>45736</v>
      </c>
      <c r="F19" s="491">
        <v>45738</v>
      </c>
      <c r="G19" s="492">
        <v>45740</v>
      </c>
      <c r="H19" s="492">
        <v>45738</v>
      </c>
      <c r="I19" s="492">
        <v>45738</v>
      </c>
      <c r="J19" s="492">
        <v>45736</v>
      </c>
      <c r="K19" s="492">
        <v>45738</v>
      </c>
      <c r="L19" s="492">
        <v>45738</v>
      </c>
      <c r="M19" s="491">
        <v>45739</v>
      </c>
      <c r="N19" s="492">
        <v>45739</v>
      </c>
      <c r="O19" s="492">
        <v>45738</v>
      </c>
      <c r="P19" s="492">
        <v>45739</v>
      </c>
      <c r="Q19" s="493">
        <v>45736</v>
      </c>
    </row>
    <row r="20" spans="1:17" s="142" customFormat="1" ht="18" customHeight="1">
      <c r="A20" s="1230"/>
      <c r="B20" s="315" t="s">
        <v>475</v>
      </c>
      <c r="C20" s="316" t="s">
        <v>677</v>
      </c>
      <c r="D20" s="505">
        <v>45735</v>
      </c>
      <c r="E20" s="504">
        <v>45743</v>
      </c>
      <c r="F20" s="495">
        <v>45745</v>
      </c>
      <c r="G20" s="496">
        <v>45747</v>
      </c>
      <c r="H20" s="496">
        <v>45745</v>
      </c>
      <c r="I20" s="496">
        <v>45745</v>
      </c>
      <c r="J20" s="496">
        <v>45743</v>
      </c>
      <c r="K20" s="496">
        <v>45745</v>
      </c>
      <c r="L20" s="496">
        <v>45745</v>
      </c>
      <c r="M20" s="495">
        <v>45746</v>
      </c>
      <c r="N20" s="496">
        <v>45746</v>
      </c>
      <c r="O20" s="496">
        <v>45745</v>
      </c>
      <c r="P20" s="496">
        <v>45746</v>
      </c>
      <c r="Q20" s="497">
        <v>45743</v>
      </c>
    </row>
    <row r="21" spans="1:17" s="142" customFormat="1" ht="18" customHeight="1" thickBot="1">
      <c r="A21" s="1231"/>
      <c r="B21" s="249" t="s">
        <v>438</v>
      </c>
      <c r="C21" s="289" t="s">
        <v>673</v>
      </c>
      <c r="D21" s="506">
        <v>45749</v>
      </c>
      <c r="E21" s="507">
        <v>45757</v>
      </c>
      <c r="F21" s="500">
        <v>45759</v>
      </c>
      <c r="G21" s="501">
        <v>45761</v>
      </c>
      <c r="H21" s="501">
        <v>45759</v>
      </c>
      <c r="I21" s="501">
        <v>45759</v>
      </c>
      <c r="J21" s="501">
        <v>45757</v>
      </c>
      <c r="K21" s="501">
        <v>45759</v>
      </c>
      <c r="L21" s="501">
        <v>45759</v>
      </c>
      <c r="M21" s="500">
        <v>45760</v>
      </c>
      <c r="N21" s="501">
        <v>45760</v>
      </c>
      <c r="O21" s="501">
        <v>45759</v>
      </c>
      <c r="P21" s="501">
        <v>45760</v>
      </c>
      <c r="Q21" s="502">
        <v>45757</v>
      </c>
    </row>
    <row r="22" spans="1:17" s="142" customFormat="1" ht="18" customHeight="1">
      <c r="A22" s="1232" t="s">
        <v>442</v>
      </c>
      <c r="B22" s="286" t="s">
        <v>474</v>
      </c>
      <c r="C22" s="287" t="s">
        <v>677</v>
      </c>
      <c r="D22" s="484">
        <v>45723</v>
      </c>
      <c r="E22" s="485">
        <v>45726</v>
      </c>
      <c r="F22" s="486">
        <v>45733</v>
      </c>
      <c r="G22" s="487">
        <v>45735</v>
      </c>
      <c r="H22" s="487">
        <v>45733</v>
      </c>
      <c r="I22" s="487">
        <v>45733</v>
      </c>
      <c r="J22" s="487">
        <v>45731</v>
      </c>
      <c r="K22" s="487">
        <v>45733</v>
      </c>
      <c r="L22" s="487">
        <v>45733</v>
      </c>
      <c r="M22" s="486">
        <v>45734</v>
      </c>
      <c r="N22" s="487">
        <v>45734</v>
      </c>
      <c r="O22" s="487">
        <v>45733</v>
      </c>
      <c r="P22" s="487">
        <v>45734</v>
      </c>
      <c r="Q22" s="488">
        <v>45731</v>
      </c>
    </row>
    <row r="23" spans="1:17" s="142" customFormat="1" ht="18" customHeight="1">
      <c r="A23" s="1230"/>
      <c r="B23" s="240" t="s">
        <v>499</v>
      </c>
      <c r="C23" s="244" t="s">
        <v>677</v>
      </c>
      <c r="D23" s="503">
        <v>45730</v>
      </c>
      <c r="E23" s="504">
        <v>45733</v>
      </c>
      <c r="F23" s="491">
        <v>45740</v>
      </c>
      <c r="G23" s="492">
        <v>45742</v>
      </c>
      <c r="H23" s="492">
        <v>45740</v>
      </c>
      <c r="I23" s="492">
        <v>45740</v>
      </c>
      <c r="J23" s="492">
        <v>45738</v>
      </c>
      <c r="K23" s="492">
        <v>45740</v>
      </c>
      <c r="L23" s="492">
        <v>45740</v>
      </c>
      <c r="M23" s="491">
        <v>45741</v>
      </c>
      <c r="N23" s="492">
        <v>45741</v>
      </c>
      <c r="O23" s="492">
        <v>45740</v>
      </c>
      <c r="P23" s="492">
        <v>45741</v>
      </c>
      <c r="Q23" s="493">
        <v>45738</v>
      </c>
    </row>
    <row r="24" spans="1:17" s="142" customFormat="1" ht="18" customHeight="1">
      <c r="A24" s="1230"/>
      <c r="B24" s="315" t="s">
        <v>437</v>
      </c>
      <c r="C24" s="317" t="s">
        <v>677</v>
      </c>
      <c r="D24" s="505">
        <v>45737</v>
      </c>
      <c r="E24" s="504">
        <v>45740</v>
      </c>
      <c r="F24" s="495">
        <v>45747</v>
      </c>
      <c r="G24" s="496">
        <v>45749</v>
      </c>
      <c r="H24" s="496">
        <v>45747</v>
      </c>
      <c r="I24" s="496">
        <v>45747</v>
      </c>
      <c r="J24" s="496">
        <v>45745</v>
      </c>
      <c r="K24" s="496">
        <v>45747</v>
      </c>
      <c r="L24" s="496">
        <v>45747</v>
      </c>
      <c r="M24" s="495">
        <v>45748</v>
      </c>
      <c r="N24" s="496">
        <v>45748</v>
      </c>
      <c r="O24" s="496">
        <v>45747</v>
      </c>
      <c r="P24" s="496">
        <v>45748</v>
      </c>
      <c r="Q24" s="497">
        <v>45745</v>
      </c>
    </row>
    <row r="25" spans="1:17" s="142" customFormat="1" ht="18" customHeight="1" thickBot="1">
      <c r="A25" s="1231"/>
      <c r="B25" s="249" t="s">
        <v>501</v>
      </c>
      <c r="C25" s="272" t="s">
        <v>677</v>
      </c>
      <c r="D25" s="506">
        <v>45744</v>
      </c>
      <c r="E25" s="507">
        <v>45747</v>
      </c>
      <c r="F25" s="500">
        <v>45754</v>
      </c>
      <c r="G25" s="501">
        <v>45756</v>
      </c>
      <c r="H25" s="501">
        <v>45754</v>
      </c>
      <c r="I25" s="501">
        <v>45754</v>
      </c>
      <c r="J25" s="501">
        <v>45752</v>
      </c>
      <c r="K25" s="501">
        <v>45754</v>
      </c>
      <c r="L25" s="501">
        <v>45754</v>
      </c>
      <c r="M25" s="500">
        <v>45755</v>
      </c>
      <c r="N25" s="501">
        <v>45755</v>
      </c>
      <c r="O25" s="501">
        <v>45754</v>
      </c>
      <c r="P25" s="501">
        <v>45755</v>
      </c>
      <c r="Q25" s="502">
        <v>45752</v>
      </c>
    </row>
    <row r="26" spans="1:17" s="142" customFormat="1" ht="18" customHeight="1">
      <c r="A26" s="1232" t="s">
        <v>278</v>
      </c>
      <c r="B26" s="286" t="s">
        <v>249</v>
      </c>
      <c r="C26" s="287" t="s">
        <v>698</v>
      </c>
      <c r="D26" s="484">
        <v>45721</v>
      </c>
      <c r="E26" s="485">
        <v>45728</v>
      </c>
      <c r="F26" s="486">
        <v>45731</v>
      </c>
      <c r="G26" s="487">
        <v>45733</v>
      </c>
      <c r="H26" s="487">
        <v>45731</v>
      </c>
      <c r="I26" s="487">
        <v>45731</v>
      </c>
      <c r="J26" s="487">
        <v>45729</v>
      </c>
      <c r="K26" s="487">
        <v>45731</v>
      </c>
      <c r="L26" s="487">
        <v>45731</v>
      </c>
      <c r="M26" s="486">
        <v>45732</v>
      </c>
      <c r="N26" s="487">
        <v>45732</v>
      </c>
      <c r="O26" s="487">
        <v>45731</v>
      </c>
      <c r="P26" s="487">
        <v>45732</v>
      </c>
      <c r="Q26" s="488">
        <v>45729</v>
      </c>
    </row>
    <row r="27" spans="1:17" s="142" customFormat="1" ht="18" customHeight="1">
      <c r="A27" s="1230"/>
      <c r="B27" s="240" t="s">
        <v>500</v>
      </c>
      <c r="C27" s="241" t="s">
        <v>398</v>
      </c>
      <c r="D27" s="489">
        <v>45728</v>
      </c>
      <c r="E27" s="490">
        <v>45735</v>
      </c>
      <c r="F27" s="491">
        <v>45738</v>
      </c>
      <c r="G27" s="492">
        <v>45740</v>
      </c>
      <c r="H27" s="492">
        <v>45738</v>
      </c>
      <c r="I27" s="492">
        <v>45738</v>
      </c>
      <c r="J27" s="492">
        <v>45736</v>
      </c>
      <c r="K27" s="492">
        <v>45738</v>
      </c>
      <c r="L27" s="492">
        <v>45738</v>
      </c>
      <c r="M27" s="491">
        <v>45739</v>
      </c>
      <c r="N27" s="492">
        <v>45739</v>
      </c>
      <c r="O27" s="492">
        <v>45738</v>
      </c>
      <c r="P27" s="492">
        <v>45739</v>
      </c>
      <c r="Q27" s="493">
        <v>45736</v>
      </c>
    </row>
    <row r="28" spans="1:17" s="142" customFormat="1" ht="18" customHeight="1">
      <c r="A28" s="1230"/>
      <c r="B28" s="315" t="s">
        <v>435</v>
      </c>
      <c r="C28" s="316" t="s">
        <v>788</v>
      </c>
      <c r="D28" s="494">
        <v>45735</v>
      </c>
      <c r="E28" s="490">
        <v>45742</v>
      </c>
      <c r="F28" s="495">
        <v>45745</v>
      </c>
      <c r="G28" s="496">
        <v>45747</v>
      </c>
      <c r="H28" s="496">
        <v>45745</v>
      </c>
      <c r="I28" s="496">
        <v>45745</v>
      </c>
      <c r="J28" s="496">
        <v>45743</v>
      </c>
      <c r="K28" s="496">
        <v>45745</v>
      </c>
      <c r="L28" s="496">
        <v>45745</v>
      </c>
      <c r="M28" s="495">
        <v>45746</v>
      </c>
      <c r="N28" s="496">
        <v>45746</v>
      </c>
      <c r="O28" s="496">
        <v>45745</v>
      </c>
      <c r="P28" s="496">
        <v>45746</v>
      </c>
      <c r="Q28" s="497">
        <v>45743</v>
      </c>
    </row>
    <row r="29" spans="1:17" s="142" customFormat="1" ht="18" customHeight="1" thickBot="1">
      <c r="A29" s="1231"/>
      <c r="B29" s="249" t="s">
        <v>249</v>
      </c>
      <c r="C29" s="289" t="s">
        <v>788</v>
      </c>
      <c r="D29" s="498">
        <v>45742</v>
      </c>
      <c r="E29" s="499">
        <v>45749</v>
      </c>
      <c r="F29" s="500">
        <v>45752</v>
      </c>
      <c r="G29" s="501">
        <v>45754</v>
      </c>
      <c r="H29" s="501">
        <v>45752</v>
      </c>
      <c r="I29" s="501">
        <v>45752</v>
      </c>
      <c r="J29" s="501">
        <v>45750</v>
      </c>
      <c r="K29" s="501">
        <v>45752</v>
      </c>
      <c r="L29" s="501">
        <v>45752</v>
      </c>
      <c r="M29" s="500">
        <v>45753</v>
      </c>
      <c r="N29" s="501">
        <v>45753</v>
      </c>
      <c r="O29" s="501">
        <v>45752</v>
      </c>
      <c r="P29" s="501">
        <v>45753</v>
      </c>
      <c r="Q29" s="502">
        <v>45750</v>
      </c>
    </row>
    <row r="30" spans="1:17" s="142" customFormat="1" ht="18" customHeight="1">
      <c r="A30" s="1232" t="s">
        <v>261</v>
      </c>
      <c r="B30" s="286" t="s">
        <v>427</v>
      </c>
      <c r="C30" s="288" t="s">
        <v>673</v>
      </c>
      <c r="D30" s="508">
        <v>45725</v>
      </c>
      <c r="E30" s="509">
        <v>45730</v>
      </c>
      <c r="F30" s="486">
        <v>45735</v>
      </c>
      <c r="G30" s="487">
        <v>45737</v>
      </c>
      <c r="H30" s="487">
        <v>45735</v>
      </c>
      <c r="I30" s="487">
        <v>45735</v>
      </c>
      <c r="J30" s="487">
        <v>45733</v>
      </c>
      <c r="K30" s="487">
        <v>45735</v>
      </c>
      <c r="L30" s="487">
        <v>45735</v>
      </c>
      <c r="M30" s="486">
        <v>45736</v>
      </c>
      <c r="N30" s="487">
        <v>45736</v>
      </c>
      <c r="O30" s="487">
        <v>45735</v>
      </c>
      <c r="P30" s="487">
        <v>45736</v>
      </c>
      <c r="Q30" s="488">
        <v>45733</v>
      </c>
    </row>
    <row r="31" spans="1:17" s="142" customFormat="1" ht="18" customHeight="1">
      <c r="A31" s="1230"/>
      <c r="B31" s="240" t="s">
        <v>418</v>
      </c>
      <c r="C31" s="241" t="s">
        <v>673</v>
      </c>
      <c r="D31" s="489">
        <v>45732</v>
      </c>
      <c r="E31" s="490">
        <v>45737</v>
      </c>
      <c r="F31" s="491">
        <v>45742</v>
      </c>
      <c r="G31" s="492">
        <v>45744</v>
      </c>
      <c r="H31" s="492">
        <v>45742</v>
      </c>
      <c r="I31" s="492">
        <v>45742</v>
      </c>
      <c r="J31" s="492">
        <v>45740</v>
      </c>
      <c r="K31" s="492">
        <v>45742</v>
      </c>
      <c r="L31" s="492">
        <v>45742</v>
      </c>
      <c r="M31" s="491">
        <v>45743</v>
      </c>
      <c r="N31" s="492">
        <v>45743</v>
      </c>
      <c r="O31" s="492">
        <v>45742</v>
      </c>
      <c r="P31" s="492">
        <v>45743</v>
      </c>
      <c r="Q31" s="493">
        <v>45740</v>
      </c>
    </row>
    <row r="32" spans="1:17" s="142" customFormat="1" ht="18" customHeight="1">
      <c r="A32" s="1230"/>
      <c r="B32" s="315" t="s">
        <v>591</v>
      </c>
      <c r="C32" s="316" t="s">
        <v>678</v>
      </c>
      <c r="D32" s="494">
        <v>45739</v>
      </c>
      <c r="E32" s="490">
        <v>45744</v>
      </c>
      <c r="F32" s="495">
        <v>45749</v>
      </c>
      <c r="G32" s="496">
        <v>45751</v>
      </c>
      <c r="H32" s="496">
        <v>45749</v>
      </c>
      <c r="I32" s="496">
        <v>45749</v>
      </c>
      <c r="J32" s="496">
        <v>45747</v>
      </c>
      <c r="K32" s="496">
        <v>45749</v>
      </c>
      <c r="L32" s="496">
        <v>45749</v>
      </c>
      <c r="M32" s="495">
        <v>45750</v>
      </c>
      <c r="N32" s="496">
        <v>45750</v>
      </c>
      <c r="O32" s="496">
        <v>45749</v>
      </c>
      <c r="P32" s="496">
        <v>45750</v>
      </c>
      <c r="Q32" s="497">
        <v>45747</v>
      </c>
    </row>
    <row r="33" spans="1:17" s="142" customFormat="1" ht="18" customHeight="1" thickBot="1">
      <c r="A33" s="1231"/>
      <c r="B33" s="249" t="s">
        <v>427</v>
      </c>
      <c r="C33" s="289" t="s">
        <v>678</v>
      </c>
      <c r="D33" s="498">
        <v>45746</v>
      </c>
      <c r="E33" s="499">
        <v>45751</v>
      </c>
      <c r="F33" s="500">
        <v>45756</v>
      </c>
      <c r="G33" s="501">
        <v>45758</v>
      </c>
      <c r="H33" s="501">
        <v>45756</v>
      </c>
      <c r="I33" s="501">
        <v>45756</v>
      </c>
      <c r="J33" s="501">
        <v>45754</v>
      </c>
      <c r="K33" s="501">
        <v>45756</v>
      </c>
      <c r="L33" s="501">
        <v>45756</v>
      </c>
      <c r="M33" s="500">
        <v>45757</v>
      </c>
      <c r="N33" s="501">
        <v>45757</v>
      </c>
      <c r="O33" s="501">
        <v>45756</v>
      </c>
      <c r="P33" s="501">
        <v>45757</v>
      </c>
      <c r="Q33" s="502">
        <v>45754</v>
      </c>
    </row>
    <row r="34" spans="1:17" s="142" customFormat="1" ht="18" customHeight="1">
      <c r="A34" s="1232" t="s">
        <v>279</v>
      </c>
      <c r="B34" s="286" t="s">
        <v>535</v>
      </c>
      <c r="C34" s="288" t="s">
        <v>673</v>
      </c>
      <c r="D34" s="508">
        <v>45723</v>
      </c>
      <c r="E34" s="509">
        <v>45730</v>
      </c>
      <c r="F34" s="486">
        <v>45733</v>
      </c>
      <c r="G34" s="487">
        <v>45735</v>
      </c>
      <c r="H34" s="487">
        <v>45733</v>
      </c>
      <c r="I34" s="487">
        <v>45733</v>
      </c>
      <c r="J34" s="487">
        <v>45731</v>
      </c>
      <c r="K34" s="487">
        <v>45733</v>
      </c>
      <c r="L34" s="487">
        <v>45733</v>
      </c>
      <c r="M34" s="486">
        <v>45734</v>
      </c>
      <c r="N34" s="487">
        <v>45734</v>
      </c>
      <c r="O34" s="487">
        <v>45733</v>
      </c>
      <c r="P34" s="487">
        <v>45734</v>
      </c>
      <c r="Q34" s="488">
        <v>45731</v>
      </c>
    </row>
    <row r="35" spans="1:17" s="142" customFormat="1" ht="18" customHeight="1">
      <c r="A35" s="1230"/>
      <c r="B35" s="240" t="s">
        <v>562</v>
      </c>
      <c r="C35" s="241" t="s">
        <v>789</v>
      </c>
      <c r="D35" s="489">
        <v>45730</v>
      </c>
      <c r="E35" s="490">
        <v>45737</v>
      </c>
      <c r="F35" s="491">
        <v>45740</v>
      </c>
      <c r="G35" s="492">
        <v>45742</v>
      </c>
      <c r="H35" s="492">
        <v>45740</v>
      </c>
      <c r="I35" s="492">
        <v>45740</v>
      </c>
      <c r="J35" s="492">
        <v>45738</v>
      </c>
      <c r="K35" s="492">
        <v>45740</v>
      </c>
      <c r="L35" s="492">
        <v>45740</v>
      </c>
      <c r="M35" s="491">
        <v>45741</v>
      </c>
      <c r="N35" s="492">
        <v>45741</v>
      </c>
      <c r="O35" s="492">
        <v>45740</v>
      </c>
      <c r="P35" s="492">
        <v>45741</v>
      </c>
      <c r="Q35" s="493">
        <v>45738</v>
      </c>
    </row>
    <row r="36" spans="1:17" s="142" customFormat="1" ht="18" customHeight="1">
      <c r="A36" s="1230"/>
      <c r="B36" s="315" t="s">
        <v>576</v>
      </c>
      <c r="C36" s="316" t="s">
        <v>678</v>
      </c>
      <c r="D36" s="494">
        <v>45737</v>
      </c>
      <c r="E36" s="490">
        <v>45744</v>
      </c>
      <c r="F36" s="495">
        <v>45747</v>
      </c>
      <c r="G36" s="496">
        <v>45749</v>
      </c>
      <c r="H36" s="496">
        <v>45747</v>
      </c>
      <c r="I36" s="496">
        <v>45747</v>
      </c>
      <c r="J36" s="496">
        <v>45745</v>
      </c>
      <c r="K36" s="496">
        <v>45747</v>
      </c>
      <c r="L36" s="496">
        <v>45747</v>
      </c>
      <c r="M36" s="495">
        <v>45748</v>
      </c>
      <c r="N36" s="496">
        <v>45748</v>
      </c>
      <c r="O36" s="496">
        <v>45747</v>
      </c>
      <c r="P36" s="496">
        <v>45748</v>
      </c>
      <c r="Q36" s="497">
        <v>45745</v>
      </c>
    </row>
    <row r="37" spans="1:17" s="142" customFormat="1" ht="18" customHeight="1" thickBot="1">
      <c r="A37" s="1231"/>
      <c r="B37" s="249" t="s">
        <v>535</v>
      </c>
      <c r="C37" s="317" t="s">
        <v>678</v>
      </c>
      <c r="D37" s="494">
        <v>45744</v>
      </c>
      <c r="E37" s="807">
        <v>45751</v>
      </c>
      <c r="F37" s="495">
        <v>45754</v>
      </c>
      <c r="G37" s="496">
        <v>45756</v>
      </c>
      <c r="H37" s="496">
        <v>45754</v>
      </c>
      <c r="I37" s="496">
        <v>45754</v>
      </c>
      <c r="J37" s="496">
        <v>45752</v>
      </c>
      <c r="K37" s="496">
        <v>45754</v>
      </c>
      <c r="L37" s="496">
        <v>45754</v>
      </c>
      <c r="M37" s="495">
        <v>45755</v>
      </c>
      <c r="N37" s="496">
        <v>45755</v>
      </c>
      <c r="O37" s="496">
        <v>45754</v>
      </c>
      <c r="P37" s="496">
        <v>45755</v>
      </c>
      <c r="Q37" s="497">
        <v>45752</v>
      </c>
    </row>
    <row r="38" spans="1:17" s="142" customFormat="1" ht="18" customHeight="1">
      <c r="A38" s="1236" t="s">
        <v>280</v>
      </c>
      <c r="B38" s="790" t="s">
        <v>481</v>
      </c>
      <c r="C38" s="804" t="s">
        <v>673</v>
      </c>
      <c r="D38" s="509">
        <v>45722</v>
      </c>
      <c r="E38" s="509">
        <v>45728</v>
      </c>
      <c r="F38" s="791">
        <v>45732</v>
      </c>
      <c r="G38" s="792">
        <v>45734</v>
      </c>
      <c r="H38" s="792">
        <v>45732</v>
      </c>
      <c r="I38" s="792">
        <v>45732</v>
      </c>
      <c r="J38" s="792">
        <v>45730</v>
      </c>
      <c r="K38" s="792">
        <v>45732</v>
      </c>
      <c r="L38" s="792">
        <v>45732</v>
      </c>
      <c r="M38" s="791">
        <v>45733</v>
      </c>
      <c r="N38" s="792">
        <v>45733</v>
      </c>
      <c r="O38" s="792">
        <v>45732</v>
      </c>
      <c r="P38" s="792">
        <v>45733</v>
      </c>
      <c r="Q38" s="793">
        <v>45730</v>
      </c>
    </row>
    <row r="39" spans="1:17" s="142" customFormat="1" ht="18" customHeight="1">
      <c r="A39" s="1237"/>
      <c r="B39" s="776" t="s">
        <v>790</v>
      </c>
      <c r="C39" s="805" t="s">
        <v>678</v>
      </c>
      <c r="D39" s="490">
        <v>45729</v>
      </c>
      <c r="E39" s="490">
        <v>45735</v>
      </c>
      <c r="F39" s="777">
        <v>45739</v>
      </c>
      <c r="G39" s="778">
        <v>45741</v>
      </c>
      <c r="H39" s="778">
        <v>45739</v>
      </c>
      <c r="I39" s="778">
        <v>45739</v>
      </c>
      <c r="J39" s="778">
        <v>45737</v>
      </c>
      <c r="K39" s="778">
        <v>45739</v>
      </c>
      <c r="L39" s="778">
        <v>45739</v>
      </c>
      <c r="M39" s="777">
        <v>45740</v>
      </c>
      <c r="N39" s="778">
        <v>45740</v>
      </c>
      <c r="O39" s="778">
        <v>45739</v>
      </c>
      <c r="P39" s="778">
        <v>45740</v>
      </c>
      <c r="Q39" s="779">
        <v>45737</v>
      </c>
    </row>
    <row r="40" spans="1:17" s="142" customFormat="1" ht="18" customHeight="1">
      <c r="A40" s="1237"/>
      <c r="B40" s="776" t="s">
        <v>675</v>
      </c>
      <c r="C40" s="805" t="s">
        <v>791</v>
      </c>
      <c r="D40" s="490">
        <v>45736</v>
      </c>
      <c r="E40" s="490">
        <v>45742</v>
      </c>
      <c r="F40" s="777">
        <v>45746</v>
      </c>
      <c r="G40" s="778">
        <v>45748</v>
      </c>
      <c r="H40" s="778">
        <v>45746</v>
      </c>
      <c r="I40" s="778">
        <v>45746</v>
      </c>
      <c r="J40" s="778">
        <v>45744</v>
      </c>
      <c r="K40" s="778">
        <v>45746</v>
      </c>
      <c r="L40" s="778">
        <v>45746</v>
      </c>
      <c r="M40" s="777">
        <v>45747</v>
      </c>
      <c r="N40" s="778">
        <v>45747</v>
      </c>
      <c r="O40" s="778">
        <v>45746</v>
      </c>
      <c r="P40" s="778">
        <v>45747</v>
      </c>
      <c r="Q40" s="779">
        <v>45744</v>
      </c>
    </row>
    <row r="41" spans="1:17" s="142" customFormat="1" ht="18" customHeight="1" thickBot="1">
      <c r="A41" s="1238"/>
      <c r="B41" s="794" t="s">
        <v>481</v>
      </c>
      <c r="C41" s="806" t="s">
        <v>678</v>
      </c>
      <c r="D41" s="499">
        <v>45743</v>
      </c>
      <c r="E41" s="499">
        <v>45749</v>
      </c>
      <c r="F41" s="795">
        <v>45753</v>
      </c>
      <c r="G41" s="796">
        <v>45755</v>
      </c>
      <c r="H41" s="796">
        <v>45753</v>
      </c>
      <c r="I41" s="796">
        <v>45753</v>
      </c>
      <c r="J41" s="796">
        <v>45751</v>
      </c>
      <c r="K41" s="796">
        <v>45753</v>
      </c>
      <c r="L41" s="796">
        <v>45753</v>
      </c>
      <c r="M41" s="795">
        <v>45754</v>
      </c>
      <c r="N41" s="796">
        <v>45754</v>
      </c>
      <c r="O41" s="796">
        <v>45753</v>
      </c>
      <c r="P41" s="796">
        <v>45754</v>
      </c>
      <c r="Q41" s="797">
        <v>45751</v>
      </c>
    </row>
    <row r="42" spans="1:17" s="142" customFormat="1" ht="18" customHeight="1">
      <c r="A42" s="1236" t="s">
        <v>431</v>
      </c>
      <c r="B42" s="809" t="s">
        <v>426</v>
      </c>
      <c r="C42" s="812" t="s">
        <v>673</v>
      </c>
      <c r="D42" s="509">
        <v>45722</v>
      </c>
      <c r="E42" s="509">
        <v>45729</v>
      </c>
      <c r="F42" s="486">
        <v>45732</v>
      </c>
      <c r="G42" s="487">
        <v>45734</v>
      </c>
      <c r="H42" s="487">
        <v>45732</v>
      </c>
      <c r="I42" s="487">
        <v>45732</v>
      </c>
      <c r="J42" s="487">
        <v>45730</v>
      </c>
      <c r="K42" s="487">
        <v>45732</v>
      </c>
      <c r="L42" s="487">
        <v>45732</v>
      </c>
      <c r="M42" s="487">
        <v>45733</v>
      </c>
      <c r="N42" s="487">
        <v>45733</v>
      </c>
      <c r="O42" s="487">
        <v>45732</v>
      </c>
      <c r="P42" s="487">
        <v>45733</v>
      </c>
      <c r="Q42" s="510">
        <v>45730</v>
      </c>
    </row>
    <row r="43" spans="1:17" s="142" customFormat="1" ht="18" customHeight="1">
      <c r="A43" s="1237"/>
      <c r="B43" s="810" t="s">
        <v>429</v>
      </c>
      <c r="C43" s="813" t="s">
        <v>673</v>
      </c>
      <c r="D43" s="490">
        <v>45729</v>
      </c>
      <c r="E43" s="490">
        <v>45736</v>
      </c>
      <c r="F43" s="491">
        <v>45739</v>
      </c>
      <c r="G43" s="492">
        <v>45741</v>
      </c>
      <c r="H43" s="492">
        <v>45739</v>
      </c>
      <c r="I43" s="492">
        <v>45739</v>
      </c>
      <c r="J43" s="492">
        <v>45737</v>
      </c>
      <c r="K43" s="492">
        <v>45739</v>
      </c>
      <c r="L43" s="492">
        <v>45739</v>
      </c>
      <c r="M43" s="492">
        <v>45740</v>
      </c>
      <c r="N43" s="492">
        <v>45740</v>
      </c>
      <c r="O43" s="492">
        <v>45739</v>
      </c>
      <c r="P43" s="492">
        <v>45740</v>
      </c>
      <c r="Q43" s="511">
        <v>45737</v>
      </c>
    </row>
    <row r="44" spans="1:17" s="142" customFormat="1" ht="18" customHeight="1">
      <c r="A44" s="1237"/>
      <c r="B44" s="810" t="s">
        <v>569</v>
      </c>
      <c r="C44" s="813" t="s">
        <v>673</v>
      </c>
      <c r="D44" s="490">
        <v>45736</v>
      </c>
      <c r="E44" s="490">
        <v>45743</v>
      </c>
      <c r="F44" s="491">
        <v>45746</v>
      </c>
      <c r="G44" s="492">
        <v>45748</v>
      </c>
      <c r="H44" s="492">
        <v>45746</v>
      </c>
      <c r="I44" s="492">
        <v>45746</v>
      </c>
      <c r="J44" s="492">
        <v>45744</v>
      </c>
      <c r="K44" s="492">
        <v>45746</v>
      </c>
      <c r="L44" s="492">
        <v>45746</v>
      </c>
      <c r="M44" s="492">
        <v>45747</v>
      </c>
      <c r="N44" s="492">
        <v>45747</v>
      </c>
      <c r="O44" s="492">
        <v>45746</v>
      </c>
      <c r="P44" s="492">
        <v>45747</v>
      </c>
      <c r="Q44" s="511">
        <v>45744</v>
      </c>
    </row>
    <row r="45" spans="1:17" s="142" customFormat="1" ht="18" customHeight="1" thickBot="1">
      <c r="A45" s="1238"/>
      <c r="B45" s="811" t="s">
        <v>426</v>
      </c>
      <c r="C45" s="814" t="s">
        <v>678</v>
      </c>
      <c r="D45" s="499">
        <v>45743</v>
      </c>
      <c r="E45" s="499">
        <v>45750</v>
      </c>
      <c r="F45" s="500">
        <v>45753</v>
      </c>
      <c r="G45" s="501">
        <v>45755</v>
      </c>
      <c r="H45" s="501">
        <v>45753</v>
      </c>
      <c r="I45" s="501">
        <v>45753</v>
      </c>
      <c r="J45" s="501">
        <v>45751</v>
      </c>
      <c r="K45" s="501">
        <v>45753</v>
      </c>
      <c r="L45" s="501">
        <v>45753</v>
      </c>
      <c r="M45" s="501">
        <v>45754</v>
      </c>
      <c r="N45" s="501">
        <v>45754</v>
      </c>
      <c r="O45" s="501">
        <v>45753</v>
      </c>
      <c r="P45" s="501">
        <v>45754</v>
      </c>
      <c r="Q45" s="513">
        <v>45751</v>
      </c>
    </row>
    <row r="46" spans="1:17" s="142" customFormat="1" ht="18" hidden="1" customHeight="1">
      <c r="A46" s="1229" t="s">
        <v>422</v>
      </c>
      <c r="B46" s="780"/>
      <c r="C46" s="781"/>
      <c r="D46" s="782"/>
      <c r="E46" s="783"/>
      <c r="F46" s="784"/>
      <c r="G46" s="785"/>
      <c r="H46" s="785"/>
      <c r="I46" s="785"/>
      <c r="J46" s="785"/>
      <c r="K46" s="785"/>
      <c r="L46" s="785"/>
      <c r="M46" s="784"/>
      <c r="N46" s="785"/>
      <c r="O46" s="785"/>
      <c r="P46" s="785"/>
      <c r="Q46" s="786"/>
    </row>
    <row r="47" spans="1:17" s="142" customFormat="1" ht="18" hidden="1" customHeight="1">
      <c r="A47" s="1230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3"/>
    </row>
    <row r="48" spans="1:17" s="142" customFormat="1" ht="18" hidden="1" customHeight="1">
      <c r="A48" s="1230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7"/>
    </row>
    <row r="49" spans="1:17" s="142" customFormat="1" ht="18" hidden="1" customHeight="1" thickBot="1">
      <c r="A49" s="1231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2"/>
    </row>
    <row r="51" spans="1:17">
      <c r="A51" s="163" t="s">
        <v>176</v>
      </c>
      <c r="B51" s="163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B51" sqref="B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6"/>
      <c r="R1" s="1206"/>
      <c r="S1" s="1206"/>
    </row>
    <row r="2" spans="1:20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7"/>
      <c r="R2" s="1207"/>
      <c r="S2" s="1207"/>
    </row>
    <row r="3" spans="1:20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8"/>
      <c r="O3" s="1208"/>
      <c r="P3" s="1208"/>
      <c r="Q3" s="1208"/>
      <c r="R3" s="1208"/>
      <c r="S3" s="1208"/>
    </row>
    <row r="4" spans="1:20" s="37" customFormat="1" ht="25.5" customHeight="1" thickTop="1">
      <c r="A4" s="1239" t="s">
        <v>20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</row>
    <row r="6" spans="1:20" s="21" customFormat="1" ht="13.5" thickBot="1">
      <c r="A6" s="36" t="s">
        <v>91</v>
      </c>
      <c r="B6" s="36"/>
      <c r="Q6" s="321" t="s">
        <v>47</v>
      </c>
      <c r="R6" s="1240">
        <f ca="1">TODAY()</f>
        <v>45713</v>
      </c>
      <c r="S6" s="1240"/>
    </row>
    <row r="7" spans="1:20" ht="15.75" thickBot="1">
      <c r="A7" s="1241" t="s">
        <v>257</v>
      </c>
      <c r="B7" s="1249" t="s">
        <v>1</v>
      </c>
      <c r="C7" s="1224" t="s">
        <v>169</v>
      </c>
      <c r="D7" s="1222" t="s">
        <v>170</v>
      </c>
      <c r="E7" s="1250" t="s">
        <v>281</v>
      </c>
      <c r="F7" s="1247" t="s">
        <v>171</v>
      </c>
      <c r="G7" s="1247"/>
      <c r="H7" s="1247"/>
      <c r="I7" s="1247"/>
      <c r="J7" s="1247"/>
      <c r="K7" s="1247"/>
      <c r="L7" s="1247"/>
      <c r="M7" s="1247"/>
      <c r="N7" s="1247"/>
      <c r="O7" s="1247"/>
      <c r="P7" s="1247"/>
      <c r="Q7" s="1247"/>
      <c r="R7" s="1247"/>
      <c r="S7" s="1248"/>
    </row>
    <row r="8" spans="1:20">
      <c r="A8" s="1225"/>
      <c r="B8" s="1225"/>
      <c r="C8" s="1225"/>
      <c r="D8" s="1223"/>
      <c r="E8" s="1223"/>
      <c r="F8" s="1251" t="s">
        <v>80</v>
      </c>
      <c r="G8" s="1245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179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253" t="s">
        <v>158</v>
      </c>
    </row>
    <row r="9" spans="1:20" ht="15.75" thickBot="1">
      <c r="A9" s="1225"/>
      <c r="B9" s="1225"/>
      <c r="C9" s="1225"/>
      <c r="D9" s="1223"/>
      <c r="E9" s="1223"/>
      <c r="F9" s="1252"/>
      <c r="G9" s="1246"/>
      <c r="H9" s="165" t="s">
        <v>105</v>
      </c>
      <c r="I9" s="166" t="s">
        <v>44</v>
      </c>
      <c r="J9" s="166" t="s">
        <v>100</v>
      </c>
      <c r="K9" s="166" t="s">
        <v>44</v>
      </c>
      <c r="L9" s="166" t="s">
        <v>46</v>
      </c>
      <c r="M9" s="166"/>
      <c r="N9" s="167"/>
      <c r="O9" s="166" t="s">
        <v>106</v>
      </c>
      <c r="P9" s="168" t="s">
        <v>107</v>
      </c>
      <c r="Q9" s="168" t="s">
        <v>44</v>
      </c>
      <c r="R9" s="168" t="s">
        <v>108</v>
      </c>
      <c r="S9" s="1254"/>
    </row>
    <row r="10" spans="1:20" s="142" customFormat="1" ht="18" customHeight="1">
      <c r="A10" s="1232" t="s">
        <v>439</v>
      </c>
      <c r="B10" s="286" t="s">
        <v>444</v>
      </c>
      <c r="C10" s="288" t="s">
        <v>672</v>
      </c>
      <c r="D10" s="484">
        <v>45718</v>
      </c>
      <c r="E10" s="485">
        <v>45721</v>
      </c>
      <c r="F10" s="486">
        <v>45728</v>
      </c>
      <c r="G10" s="487">
        <v>45728</v>
      </c>
      <c r="H10" s="487">
        <v>45728</v>
      </c>
      <c r="I10" s="487">
        <v>45728</v>
      </c>
      <c r="J10" s="487">
        <v>45731</v>
      </c>
      <c r="K10" s="487">
        <v>45728</v>
      </c>
      <c r="L10" s="487">
        <v>45731</v>
      </c>
      <c r="M10" s="486">
        <v>45730</v>
      </c>
      <c r="N10" s="487">
        <v>45731</v>
      </c>
      <c r="O10" s="487">
        <v>45728</v>
      </c>
      <c r="P10" s="487">
        <v>45727</v>
      </c>
      <c r="Q10" s="487">
        <v>45728</v>
      </c>
      <c r="R10" s="487">
        <v>45729</v>
      </c>
      <c r="S10" s="510">
        <v>45726</v>
      </c>
      <c r="T10" s="144"/>
    </row>
    <row r="11" spans="1:20" s="142" customFormat="1" ht="18" customHeight="1">
      <c r="A11" s="1230"/>
      <c r="B11" s="240" t="s">
        <v>436</v>
      </c>
      <c r="C11" s="241" t="s">
        <v>677</v>
      </c>
      <c r="D11" s="489">
        <v>45725</v>
      </c>
      <c r="E11" s="490">
        <v>45728</v>
      </c>
      <c r="F11" s="491">
        <v>45735</v>
      </c>
      <c r="G11" s="492">
        <v>45735</v>
      </c>
      <c r="H11" s="492">
        <v>45735</v>
      </c>
      <c r="I11" s="492">
        <v>45735</v>
      </c>
      <c r="J11" s="492">
        <v>45738</v>
      </c>
      <c r="K11" s="492">
        <v>45735</v>
      </c>
      <c r="L11" s="492">
        <v>45738</v>
      </c>
      <c r="M11" s="491">
        <v>45737</v>
      </c>
      <c r="N11" s="492">
        <v>45738</v>
      </c>
      <c r="O11" s="492">
        <v>45735</v>
      </c>
      <c r="P11" s="492">
        <v>45734</v>
      </c>
      <c r="Q11" s="492">
        <v>45735</v>
      </c>
      <c r="R11" s="492">
        <v>45736</v>
      </c>
      <c r="S11" s="511">
        <v>45733</v>
      </c>
    </row>
    <row r="12" spans="1:20" s="142" customFormat="1" ht="18" customHeight="1">
      <c r="A12" s="1230"/>
      <c r="B12" s="315" t="s">
        <v>447</v>
      </c>
      <c r="C12" s="316" t="s">
        <v>673</v>
      </c>
      <c r="D12" s="494">
        <v>45732</v>
      </c>
      <c r="E12" s="490">
        <v>45735</v>
      </c>
      <c r="F12" s="495">
        <v>45742</v>
      </c>
      <c r="G12" s="496">
        <v>45742</v>
      </c>
      <c r="H12" s="496">
        <v>45742</v>
      </c>
      <c r="I12" s="496">
        <v>45742</v>
      </c>
      <c r="J12" s="496">
        <v>45745</v>
      </c>
      <c r="K12" s="496">
        <v>45742</v>
      </c>
      <c r="L12" s="496">
        <v>45745</v>
      </c>
      <c r="M12" s="495">
        <v>45744</v>
      </c>
      <c r="N12" s="496">
        <v>45745</v>
      </c>
      <c r="O12" s="496">
        <v>45742</v>
      </c>
      <c r="P12" s="496">
        <v>45741</v>
      </c>
      <c r="Q12" s="496">
        <v>45742</v>
      </c>
      <c r="R12" s="496">
        <v>45743</v>
      </c>
      <c r="S12" s="512">
        <v>45740</v>
      </c>
    </row>
    <row r="13" spans="1:20" s="142" customFormat="1" ht="18" customHeight="1" thickBot="1">
      <c r="A13" s="1231"/>
      <c r="B13" s="249" t="s">
        <v>444</v>
      </c>
      <c r="C13" s="289" t="s">
        <v>677</v>
      </c>
      <c r="D13" s="498">
        <v>45739</v>
      </c>
      <c r="E13" s="499">
        <v>45742</v>
      </c>
      <c r="F13" s="500">
        <v>45749</v>
      </c>
      <c r="G13" s="501">
        <v>45749</v>
      </c>
      <c r="H13" s="501">
        <v>45749</v>
      </c>
      <c r="I13" s="501">
        <v>45749</v>
      </c>
      <c r="J13" s="501">
        <v>45752</v>
      </c>
      <c r="K13" s="501">
        <v>45749</v>
      </c>
      <c r="L13" s="501">
        <v>45752</v>
      </c>
      <c r="M13" s="500">
        <v>45751</v>
      </c>
      <c r="N13" s="501">
        <v>45752</v>
      </c>
      <c r="O13" s="501">
        <v>45749</v>
      </c>
      <c r="P13" s="501">
        <v>45748</v>
      </c>
      <c r="Q13" s="501">
        <v>45749</v>
      </c>
      <c r="R13" s="501">
        <v>45750</v>
      </c>
      <c r="S13" s="513">
        <v>45747</v>
      </c>
    </row>
    <row r="14" spans="1:20" s="142" customFormat="1" ht="18" customHeight="1">
      <c r="A14" s="1232" t="s">
        <v>440</v>
      </c>
      <c r="B14" s="286" t="s">
        <v>656</v>
      </c>
      <c r="C14" s="288" t="s">
        <v>677</v>
      </c>
      <c r="D14" s="484">
        <v>45717</v>
      </c>
      <c r="E14" s="485">
        <v>45722</v>
      </c>
      <c r="F14" s="486">
        <v>45727</v>
      </c>
      <c r="G14" s="487">
        <v>45727</v>
      </c>
      <c r="H14" s="487">
        <v>45727</v>
      </c>
      <c r="I14" s="487">
        <v>45727</v>
      </c>
      <c r="J14" s="487">
        <v>45730</v>
      </c>
      <c r="K14" s="487">
        <v>45727</v>
      </c>
      <c r="L14" s="487">
        <v>45730</v>
      </c>
      <c r="M14" s="486">
        <v>45729</v>
      </c>
      <c r="N14" s="487">
        <v>45730</v>
      </c>
      <c r="O14" s="487">
        <v>45727</v>
      </c>
      <c r="P14" s="487">
        <v>45726</v>
      </c>
      <c r="Q14" s="487">
        <v>45727</v>
      </c>
      <c r="R14" s="487">
        <v>45728</v>
      </c>
      <c r="S14" s="510">
        <v>45725</v>
      </c>
      <c r="T14" s="144"/>
    </row>
    <row r="15" spans="1:20" s="142" customFormat="1" ht="18" customHeight="1">
      <c r="A15" s="1230"/>
      <c r="B15" s="240" t="s">
        <v>534</v>
      </c>
      <c r="C15" s="241" t="s">
        <v>673</v>
      </c>
      <c r="D15" s="503">
        <v>45724</v>
      </c>
      <c r="E15" s="504">
        <v>45729</v>
      </c>
      <c r="F15" s="491">
        <v>45734</v>
      </c>
      <c r="G15" s="492">
        <v>45734</v>
      </c>
      <c r="H15" s="492">
        <v>45734</v>
      </c>
      <c r="I15" s="492">
        <v>45734</v>
      </c>
      <c r="J15" s="492">
        <v>45737</v>
      </c>
      <c r="K15" s="492">
        <v>45734</v>
      </c>
      <c r="L15" s="492">
        <v>45737</v>
      </c>
      <c r="M15" s="491">
        <v>45736</v>
      </c>
      <c r="N15" s="492">
        <v>45737</v>
      </c>
      <c r="O15" s="492">
        <v>45734</v>
      </c>
      <c r="P15" s="492">
        <v>45733</v>
      </c>
      <c r="Q15" s="492">
        <v>45734</v>
      </c>
      <c r="R15" s="492">
        <v>45735</v>
      </c>
      <c r="S15" s="511">
        <v>45732</v>
      </c>
      <c r="T15" s="144"/>
    </row>
    <row r="16" spans="1:20" s="142" customFormat="1" ht="18" customHeight="1">
      <c r="A16" s="1230"/>
      <c r="B16" s="315" t="s">
        <v>674</v>
      </c>
      <c r="C16" s="316" t="s">
        <v>673</v>
      </c>
      <c r="D16" s="505">
        <v>45731</v>
      </c>
      <c r="E16" s="504">
        <v>45736</v>
      </c>
      <c r="F16" s="495">
        <v>45741</v>
      </c>
      <c r="G16" s="496">
        <v>45741</v>
      </c>
      <c r="H16" s="496">
        <v>45741</v>
      </c>
      <c r="I16" s="496">
        <v>45741</v>
      </c>
      <c r="J16" s="496">
        <v>45744</v>
      </c>
      <c r="K16" s="496">
        <v>45741</v>
      </c>
      <c r="L16" s="496">
        <v>45744</v>
      </c>
      <c r="M16" s="495">
        <v>45743</v>
      </c>
      <c r="N16" s="496">
        <v>45744</v>
      </c>
      <c r="O16" s="496">
        <v>45741</v>
      </c>
      <c r="P16" s="496">
        <v>45740</v>
      </c>
      <c r="Q16" s="496">
        <v>45741</v>
      </c>
      <c r="R16" s="496">
        <v>45742</v>
      </c>
      <c r="S16" s="512">
        <v>45739</v>
      </c>
      <c r="T16" s="144"/>
    </row>
    <row r="17" spans="1:20" s="142" customFormat="1" ht="18" customHeight="1" thickBot="1">
      <c r="A17" s="1231"/>
      <c r="B17" s="249" t="s">
        <v>656</v>
      </c>
      <c r="C17" s="289" t="s">
        <v>673</v>
      </c>
      <c r="D17" s="506">
        <v>45738</v>
      </c>
      <c r="E17" s="507">
        <v>45743</v>
      </c>
      <c r="F17" s="500">
        <v>45748</v>
      </c>
      <c r="G17" s="501">
        <v>45748</v>
      </c>
      <c r="H17" s="501">
        <v>45748</v>
      </c>
      <c r="I17" s="501">
        <v>45748</v>
      </c>
      <c r="J17" s="501">
        <v>45751</v>
      </c>
      <c r="K17" s="501">
        <v>45748</v>
      </c>
      <c r="L17" s="501">
        <v>45751</v>
      </c>
      <c r="M17" s="500">
        <v>45750</v>
      </c>
      <c r="N17" s="501">
        <v>45751</v>
      </c>
      <c r="O17" s="501">
        <v>45748</v>
      </c>
      <c r="P17" s="501">
        <v>45747</v>
      </c>
      <c r="Q17" s="501">
        <v>45748</v>
      </c>
      <c r="R17" s="501">
        <v>45749</v>
      </c>
      <c r="S17" s="513">
        <v>45746</v>
      </c>
    </row>
    <row r="18" spans="1:20" s="142" customFormat="1" ht="18" customHeight="1">
      <c r="A18" s="1232" t="s">
        <v>441</v>
      </c>
      <c r="B18" s="774" t="s">
        <v>438</v>
      </c>
      <c r="C18" s="288" t="s">
        <v>677</v>
      </c>
      <c r="D18" s="484">
        <v>45721</v>
      </c>
      <c r="E18" s="485">
        <v>45729</v>
      </c>
      <c r="F18" s="486">
        <v>45731</v>
      </c>
      <c r="G18" s="487">
        <v>45731</v>
      </c>
      <c r="H18" s="487">
        <v>45731</v>
      </c>
      <c r="I18" s="487">
        <v>45731</v>
      </c>
      <c r="J18" s="487">
        <v>45734</v>
      </c>
      <c r="K18" s="487">
        <v>45731</v>
      </c>
      <c r="L18" s="487">
        <v>45734</v>
      </c>
      <c r="M18" s="486">
        <v>45733</v>
      </c>
      <c r="N18" s="487">
        <v>45734</v>
      </c>
      <c r="O18" s="487">
        <v>45731</v>
      </c>
      <c r="P18" s="487">
        <v>45730</v>
      </c>
      <c r="Q18" s="487">
        <v>45731</v>
      </c>
      <c r="R18" s="487">
        <v>45732</v>
      </c>
      <c r="S18" s="510">
        <v>45729</v>
      </c>
      <c r="T18" s="144"/>
    </row>
    <row r="19" spans="1:20" s="142" customFormat="1" ht="18" customHeight="1">
      <c r="A19" s="1230"/>
      <c r="B19" s="240" t="s">
        <v>560</v>
      </c>
      <c r="C19" s="241" t="s">
        <v>677</v>
      </c>
      <c r="D19" s="503">
        <v>45728</v>
      </c>
      <c r="E19" s="504">
        <v>45736</v>
      </c>
      <c r="F19" s="491">
        <v>45738</v>
      </c>
      <c r="G19" s="492">
        <v>45738</v>
      </c>
      <c r="H19" s="492">
        <v>45738</v>
      </c>
      <c r="I19" s="492">
        <v>45738</v>
      </c>
      <c r="J19" s="492">
        <v>45741</v>
      </c>
      <c r="K19" s="492">
        <v>45738</v>
      </c>
      <c r="L19" s="492">
        <v>45741</v>
      </c>
      <c r="M19" s="491">
        <v>45740</v>
      </c>
      <c r="N19" s="492">
        <v>45741</v>
      </c>
      <c r="O19" s="492">
        <v>45738</v>
      </c>
      <c r="P19" s="492">
        <v>45737</v>
      </c>
      <c r="Q19" s="492">
        <v>45738</v>
      </c>
      <c r="R19" s="492">
        <v>45739</v>
      </c>
      <c r="S19" s="511">
        <v>45736</v>
      </c>
      <c r="T19" s="144"/>
    </row>
    <row r="20" spans="1:20" s="142" customFormat="1" ht="18" customHeight="1">
      <c r="A20" s="1230"/>
      <c r="B20" s="315" t="s">
        <v>475</v>
      </c>
      <c r="C20" s="316" t="s">
        <v>677</v>
      </c>
      <c r="D20" s="505">
        <v>45735</v>
      </c>
      <c r="E20" s="504">
        <v>45743</v>
      </c>
      <c r="F20" s="495">
        <v>45745</v>
      </c>
      <c r="G20" s="496">
        <v>45745</v>
      </c>
      <c r="H20" s="496">
        <v>45745</v>
      </c>
      <c r="I20" s="496">
        <v>45745</v>
      </c>
      <c r="J20" s="496">
        <v>45748</v>
      </c>
      <c r="K20" s="496">
        <v>45745</v>
      </c>
      <c r="L20" s="496">
        <v>45748</v>
      </c>
      <c r="M20" s="495">
        <v>45747</v>
      </c>
      <c r="N20" s="496">
        <v>45748</v>
      </c>
      <c r="O20" s="496">
        <v>45745</v>
      </c>
      <c r="P20" s="496">
        <v>45744</v>
      </c>
      <c r="Q20" s="496">
        <v>45745</v>
      </c>
      <c r="R20" s="496">
        <v>45746</v>
      </c>
      <c r="S20" s="512">
        <v>45743</v>
      </c>
      <c r="T20" s="144"/>
    </row>
    <row r="21" spans="1:20" s="142" customFormat="1" ht="18" customHeight="1" thickBot="1">
      <c r="A21" s="1231"/>
      <c r="B21" s="249" t="s">
        <v>438</v>
      </c>
      <c r="C21" s="289" t="s">
        <v>673</v>
      </c>
      <c r="D21" s="506">
        <v>45749</v>
      </c>
      <c r="E21" s="507">
        <v>45757</v>
      </c>
      <c r="F21" s="500">
        <v>45759</v>
      </c>
      <c r="G21" s="501">
        <v>45759</v>
      </c>
      <c r="H21" s="501">
        <v>45759</v>
      </c>
      <c r="I21" s="501">
        <v>45759</v>
      </c>
      <c r="J21" s="501">
        <v>45762</v>
      </c>
      <c r="K21" s="501">
        <v>45759</v>
      </c>
      <c r="L21" s="501">
        <v>45762</v>
      </c>
      <c r="M21" s="500">
        <v>45761</v>
      </c>
      <c r="N21" s="501">
        <v>45762</v>
      </c>
      <c r="O21" s="501">
        <v>45759</v>
      </c>
      <c r="P21" s="501">
        <v>45758</v>
      </c>
      <c r="Q21" s="501">
        <v>45759</v>
      </c>
      <c r="R21" s="501">
        <v>45760</v>
      </c>
      <c r="S21" s="513">
        <v>45757</v>
      </c>
    </row>
    <row r="22" spans="1:20" s="142" customFormat="1" ht="18" customHeight="1">
      <c r="A22" s="1232" t="s">
        <v>442</v>
      </c>
      <c r="B22" s="286" t="s">
        <v>474</v>
      </c>
      <c r="C22" s="287" t="s">
        <v>677</v>
      </c>
      <c r="D22" s="484">
        <v>45723</v>
      </c>
      <c r="E22" s="485">
        <v>45726</v>
      </c>
      <c r="F22" s="486">
        <v>45733</v>
      </c>
      <c r="G22" s="487">
        <v>45733</v>
      </c>
      <c r="H22" s="487">
        <v>45733</v>
      </c>
      <c r="I22" s="487">
        <v>45733</v>
      </c>
      <c r="J22" s="487">
        <v>45736</v>
      </c>
      <c r="K22" s="487">
        <v>45733</v>
      </c>
      <c r="L22" s="487">
        <v>45736</v>
      </c>
      <c r="M22" s="486">
        <v>45735</v>
      </c>
      <c r="N22" s="487">
        <v>45736</v>
      </c>
      <c r="O22" s="487">
        <v>45733</v>
      </c>
      <c r="P22" s="487">
        <v>45732</v>
      </c>
      <c r="Q22" s="487">
        <v>45733</v>
      </c>
      <c r="R22" s="487">
        <v>45734</v>
      </c>
      <c r="S22" s="510">
        <v>45731</v>
      </c>
    </row>
    <row r="23" spans="1:20" s="142" customFormat="1" ht="18" customHeight="1">
      <c r="A23" s="1230"/>
      <c r="B23" s="240" t="s">
        <v>499</v>
      </c>
      <c r="C23" s="244" t="s">
        <v>677</v>
      </c>
      <c r="D23" s="503">
        <v>45730</v>
      </c>
      <c r="E23" s="504">
        <v>45733</v>
      </c>
      <c r="F23" s="491">
        <v>45740</v>
      </c>
      <c r="G23" s="492">
        <v>45740</v>
      </c>
      <c r="H23" s="492">
        <v>45740</v>
      </c>
      <c r="I23" s="492">
        <v>45740</v>
      </c>
      <c r="J23" s="492">
        <v>45743</v>
      </c>
      <c r="K23" s="492">
        <v>45740</v>
      </c>
      <c r="L23" s="492">
        <v>45743</v>
      </c>
      <c r="M23" s="491">
        <v>45742</v>
      </c>
      <c r="N23" s="492">
        <v>45743</v>
      </c>
      <c r="O23" s="492">
        <v>45740</v>
      </c>
      <c r="P23" s="492">
        <v>45739</v>
      </c>
      <c r="Q23" s="492">
        <v>45740</v>
      </c>
      <c r="R23" s="492">
        <v>45741</v>
      </c>
      <c r="S23" s="511">
        <v>45738</v>
      </c>
      <c r="T23" s="144"/>
    </row>
    <row r="24" spans="1:20" s="142" customFormat="1" ht="18" customHeight="1">
      <c r="A24" s="1230"/>
      <c r="B24" s="315" t="s">
        <v>437</v>
      </c>
      <c r="C24" s="317" t="s">
        <v>677</v>
      </c>
      <c r="D24" s="505">
        <v>45737</v>
      </c>
      <c r="E24" s="504">
        <v>45740</v>
      </c>
      <c r="F24" s="495">
        <v>45747</v>
      </c>
      <c r="G24" s="496">
        <v>45747</v>
      </c>
      <c r="H24" s="496">
        <v>45747</v>
      </c>
      <c r="I24" s="496">
        <v>45747</v>
      </c>
      <c r="J24" s="496">
        <v>45750</v>
      </c>
      <c r="K24" s="496">
        <v>45747</v>
      </c>
      <c r="L24" s="496">
        <v>45750</v>
      </c>
      <c r="M24" s="495">
        <v>45749</v>
      </c>
      <c r="N24" s="496">
        <v>45750</v>
      </c>
      <c r="O24" s="496">
        <v>45747</v>
      </c>
      <c r="P24" s="496">
        <v>45746</v>
      </c>
      <c r="Q24" s="496">
        <v>45747</v>
      </c>
      <c r="R24" s="496">
        <v>45748</v>
      </c>
      <c r="S24" s="512">
        <v>45745</v>
      </c>
      <c r="T24" s="144"/>
    </row>
    <row r="25" spans="1:20" s="142" customFormat="1" ht="18" customHeight="1" thickBot="1">
      <c r="A25" s="1231"/>
      <c r="B25" s="249" t="s">
        <v>501</v>
      </c>
      <c r="C25" s="272" t="s">
        <v>677</v>
      </c>
      <c r="D25" s="506">
        <v>45744</v>
      </c>
      <c r="E25" s="507">
        <v>45747</v>
      </c>
      <c r="F25" s="500">
        <v>45754</v>
      </c>
      <c r="G25" s="501">
        <v>45754</v>
      </c>
      <c r="H25" s="501">
        <v>45754</v>
      </c>
      <c r="I25" s="501">
        <v>45754</v>
      </c>
      <c r="J25" s="501">
        <v>45757</v>
      </c>
      <c r="K25" s="501">
        <v>45754</v>
      </c>
      <c r="L25" s="501">
        <v>45757</v>
      </c>
      <c r="M25" s="500">
        <v>45756</v>
      </c>
      <c r="N25" s="501">
        <v>45757</v>
      </c>
      <c r="O25" s="501">
        <v>45754</v>
      </c>
      <c r="P25" s="501">
        <v>45753</v>
      </c>
      <c r="Q25" s="501">
        <v>45754</v>
      </c>
      <c r="R25" s="501">
        <v>45755</v>
      </c>
      <c r="S25" s="513">
        <v>45752</v>
      </c>
    </row>
    <row r="26" spans="1:20" s="142" customFormat="1" ht="18" customHeight="1">
      <c r="A26" s="1232" t="s">
        <v>278</v>
      </c>
      <c r="B26" s="286" t="s">
        <v>249</v>
      </c>
      <c r="C26" s="287" t="s">
        <v>698</v>
      </c>
      <c r="D26" s="484">
        <v>45721</v>
      </c>
      <c r="E26" s="485">
        <v>45729</v>
      </c>
      <c r="F26" s="486">
        <v>45731</v>
      </c>
      <c r="G26" s="487">
        <v>45731</v>
      </c>
      <c r="H26" s="487">
        <v>45731</v>
      </c>
      <c r="I26" s="487">
        <v>45731</v>
      </c>
      <c r="J26" s="487">
        <v>45734</v>
      </c>
      <c r="K26" s="487">
        <v>45731</v>
      </c>
      <c r="L26" s="487">
        <v>45734</v>
      </c>
      <c r="M26" s="486">
        <v>45733</v>
      </c>
      <c r="N26" s="487">
        <v>45734</v>
      </c>
      <c r="O26" s="487">
        <v>45731</v>
      </c>
      <c r="P26" s="487">
        <v>45730</v>
      </c>
      <c r="Q26" s="487">
        <v>45731</v>
      </c>
      <c r="R26" s="487">
        <v>45732</v>
      </c>
      <c r="S26" s="510">
        <v>45729</v>
      </c>
    </row>
    <row r="27" spans="1:20" s="142" customFormat="1" ht="18" customHeight="1">
      <c r="A27" s="1230"/>
      <c r="B27" s="240" t="s">
        <v>500</v>
      </c>
      <c r="C27" s="244" t="s">
        <v>398</v>
      </c>
      <c r="D27" s="489">
        <v>45728</v>
      </c>
      <c r="E27" s="490">
        <v>45736</v>
      </c>
      <c r="F27" s="491">
        <v>45738</v>
      </c>
      <c r="G27" s="492">
        <v>45738</v>
      </c>
      <c r="H27" s="492">
        <v>45738</v>
      </c>
      <c r="I27" s="492">
        <v>45738</v>
      </c>
      <c r="J27" s="492">
        <v>45741</v>
      </c>
      <c r="K27" s="492">
        <v>45738</v>
      </c>
      <c r="L27" s="492">
        <v>45741</v>
      </c>
      <c r="M27" s="491">
        <v>45740</v>
      </c>
      <c r="N27" s="492">
        <v>45741</v>
      </c>
      <c r="O27" s="492">
        <v>45738</v>
      </c>
      <c r="P27" s="492">
        <v>45737</v>
      </c>
      <c r="Q27" s="492">
        <v>45738</v>
      </c>
      <c r="R27" s="492">
        <v>45739</v>
      </c>
      <c r="S27" s="511">
        <v>45736</v>
      </c>
    </row>
    <row r="28" spans="1:20" s="142" customFormat="1" ht="18" customHeight="1">
      <c r="A28" s="1230"/>
      <c r="B28" s="315" t="s">
        <v>435</v>
      </c>
      <c r="C28" s="317" t="s">
        <v>788</v>
      </c>
      <c r="D28" s="494">
        <v>45735</v>
      </c>
      <c r="E28" s="490">
        <v>45743</v>
      </c>
      <c r="F28" s="495">
        <v>45745</v>
      </c>
      <c r="G28" s="496">
        <v>45745</v>
      </c>
      <c r="H28" s="496">
        <v>45745</v>
      </c>
      <c r="I28" s="496">
        <v>45745</v>
      </c>
      <c r="J28" s="496">
        <v>45748</v>
      </c>
      <c r="K28" s="496">
        <v>45745</v>
      </c>
      <c r="L28" s="496">
        <v>45748</v>
      </c>
      <c r="M28" s="495">
        <v>45747</v>
      </c>
      <c r="N28" s="496">
        <v>45748</v>
      </c>
      <c r="O28" s="496">
        <v>45745</v>
      </c>
      <c r="P28" s="496">
        <v>45744</v>
      </c>
      <c r="Q28" s="496">
        <v>45745</v>
      </c>
      <c r="R28" s="496">
        <v>45746</v>
      </c>
      <c r="S28" s="512">
        <v>45743</v>
      </c>
    </row>
    <row r="29" spans="1:20" s="142" customFormat="1" ht="18" customHeight="1" thickBot="1">
      <c r="A29" s="1231"/>
      <c r="B29" s="249" t="s">
        <v>249</v>
      </c>
      <c r="C29" s="272" t="s">
        <v>788</v>
      </c>
      <c r="D29" s="498">
        <v>45742</v>
      </c>
      <c r="E29" s="499">
        <v>45750</v>
      </c>
      <c r="F29" s="500">
        <v>45752</v>
      </c>
      <c r="G29" s="501">
        <v>45752</v>
      </c>
      <c r="H29" s="501">
        <v>45752</v>
      </c>
      <c r="I29" s="501">
        <v>45752</v>
      </c>
      <c r="J29" s="501">
        <v>45755</v>
      </c>
      <c r="K29" s="501">
        <v>45752</v>
      </c>
      <c r="L29" s="501">
        <v>45755</v>
      </c>
      <c r="M29" s="500">
        <v>45754</v>
      </c>
      <c r="N29" s="501">
        <v>45755</v>
      </c>
      <c r="O29" s="501">
        <v>45752</v>
      </c>
      <c r="P29" s="501">
        <v>45751</v>
      </c>
      <c r="Q29" s="501">
        <v>45752</v>
      </c>
      <c r="R29" s="501">
        <v>45753</v>
      </c>
      <c r="S29" s="513">
        <v>45750</v>
      </c>
    </row>
    <row r="30" spans="1:20" s="142" customFormat="1" ht="18" customHeight="1">
      <c r="A30" s="1232" t="s">
        <v>261</v>
      </c>
      <c r="B30" s="286" t="s">
        <v>427</v>
      </c>
      <c r="C30" s="287" t="s">
        <v>673</v>
      </c>
      <c r="D30" s="508">
        <v>45725</v>
      </c>
      <c r="E30" s="509">
        <v>45730</v>
      </c>
      <c r="F30" s="486">
        <v>45735</v>
      </c>
      <c r="G30" s="487">
        <v>45735</v>
      </c>
      <c r="H30" s="487">
        <v>45735</v>
      </c>
      <c r="I30" s="487">
        <v>45735</v>
      </c>
      <c r="J30" s="487">
        <v>45738</v>
      </c>
      <c r="K30" s="487">
        <v>45735</v>
      </c>
      <c r="L30" s="487">
        <v>45738</v>
      </c>
      <c r="M30" s="486">
        <v>45737</v>
      </c>
      <c r="N30" s="487">
        <v>45738</v>
      </c>
      <c r="O30" s="487">
        <v>45735</v>
      </c>
      <c r="P30" s="487">
        <v>45734</v>
      </c>
      <c r="Q30" s="487">
        <v>45735</v>
      </c>
      <c r="R30" s="487">
        <v>45736</v>
      </c>
      <c r="S30" s="510">
        <v>45733</v>
      </c>
    </row>
    <row r="31" spans="1:20" s="142" customFormat="1" ht="18" customHeight="1">
      <c r="A31" s="1230"/>
      <c r="B31" s="240" t="s">
        <v>418</v>
      </c>
      <c r="C31" s="244" t="s">
        <v>673</v>
      </c>
      <c r="D31" s="489">
        <v>45732</v>
      </c>
      <c r="E31" s="490">
        <v>45737</v>
      </c>
      <c r="F31" s="491">
        <v>45742</v>
      </c>
      <c r="G31" s="492">
        <v>45742</v>
      </c>
      <c r="H31" s="492">
        <v>45742</v>
      </c>
      <c r="I31" s="492">
        <v>45742</v>
      </c>
      <c r="J31" s="492">
        <v>45745</v>
      </c>
      <c r="K31" s="492">
        <v>45742</v>
      </c>
      <c r="L31" s="492">
        <v>45745</v>
      </c>
      <c r="M31" s="491">
        <v>45744</v>
      </c>
      <c r="N31" s="492">
        <v>45745</v>
      </c>
      <c r="O31" s="492">
        <v>45742</v>
      </c>
      <c r="P31" s="492">
        <v>45741</v>
      </c>
      <c r="Q31" s="492">
        <v>45742</v>
      </c>
      <c r="R31" s="492">
        <v>45743</v>
      </c>
      <c r="S31" s="511">
        <v>45740</v>
      </c>
    </row>
    <row r="32" spans="1:20" s="142" customFormat="1" ht="18" customHeight="1">
      <c r="A32" s="1230"/>
      <c r="B32" s="315" t="s">
        <v>591</v>
      </c>
      <c r="C32" s="317" t="s">
        <v>678</v>
      </c>
      <c r="D32" s="494">
        <v>45739</v>
      </c>
      <c r="E32" s="490">
        <v>45744</v>
      </c>
      <c r="F32" s="495">
        <v>45749</v>
      </c>
      <c r="G32" s="496">
        <v>45749</v>
      </c>
      <c r="H32" s="496">
        <v>45749</v>
      </c>
      <c r="I32" s="496">
        <v>45749</v>
      </c>
      <c r="J32" s="496">
        <v>45752</v>
      </c>
      <c r="K32" s="496">
        <v>45749</v>
      </c>
      <c r="L32" s="496">
        <v>45752</v>
      </c>
      <c r="M32" s="495">
        <v>45751</v>
      </c>
      <c r="N32" s="496">
        <v>45752</v>
      </c>
      <c r="O32" s="496">
        <v>45749</v>
      </c>
      <c r="P32" s="496">
        <v>45748</v>
      </c>
      <c r="Q32" s="496">
        <v>45749</v>
      </c>
      <c r="R32" s="496">
        <v>45750</v>
      </c>
      <c r="S32" s="512">
        <v>45747</v>
      </c>
    </row>
    <row r="33" spans="1:20" s="142" customFormat="1" ht="18" customHeight="1" thickBot="1">
      <c r="A33" s="1231"/>
      <c r="B33" s="249" t="s">
        <v>427</v>
      </c>
      <c r="C33" s="272" t="s">
        <v>678</v>
      </c>
      <c r="D33" s="498">
        <v>45746</v>
      </c>
      <c r="E33" s="499">
        <v>45751</v>
      </c>
      <c r="F33" s="500">
        <v>45756</v>
      </c>
      <c r="G33" s="501">
        <v>45756</v>
      </c>
      <c r="H33" s="501">
        <v>45756</v>
      </c>
      <c r="I33" s="501">
        <v>45756</v>
      </c>
      <c r="J33" s="501">
        <v>45759</v>
      </c>
      <c r="K33" s="501">
        <v>45756</v>
      </c>
      <c r="L33" s="501">
        <v>45759</v>
      </c>
      <c r="M33" s="500">
        <v>45758</v>
      </c>
      <c r="N33" s="501">
        <v>45759</v>
      </c>
      <c r="O33" s="501">
        <v>45756</v>
      </c>
      <c r="P33" s="501">
        <v>45755</v>
      </c>
      <c r="Q33" s="501">
        <v>45756</v>
      </c>
      <c r="R33" s="501">
        <v>45757</v>
      </c>
      <c r="S33" s="513">
        <v>45754</v>
      </c>
    </row>
    <row r="34" spans="1:20" s="142" customFormat="1" ht="18" customHeight="1">
      <c r="A34" s="1232" t="s">
        <v>279</v>
      </c>
      <c r="B34" s="286" t="s">
        <v>535</v>
      </c>
      <c r="C34" s="287" t="s">
        <v>673</v>
      </c>
      <c r="D34" s="508">
        <v>45723</v>
      </c>
      <c r="E34" s="509">
        <v>45730</v>
      </c>
      <c r="F34" s="486">
        <v>45733</v>
      </c>
      <c r="G34" s="487">
        <v>45733</v>
      </c>
      <c r="H34" s="487">
        <v>45733</v>
      </c>
      <c r="I34" s="487">
        <v>45733</v>
      </c>
      <c r="J34" s="487">
        <v>45736</v>
      </c>
      <c r="K34" s="487">
        <v>45733</v>
      </c>
      <c r="L34" s="487">
        <v>45736</v>
      </c>
      <c r="M34" s="486">
        <v>45735</v>
      </c>
      <c r="N34" s="487">
        <v>45736</v>
      </c>
      <c r="O34" s="487">
        <v>45733</v>
      </c>
      <c r="P34" s="487">
        <v>45732</v>
      </c>
      <c r="Q34" s="487">
        <v>45733</v>
      </c>
      <c r="R34" s="487">
        <v>45734</v>
      </c>
      <c r="S34" s="510">
        <v>45731</v>
      </c>
      <c r="T34" s="144"/>
    </row>
    <row r="35" spans="1:20" s="142" customFormat="1" ht="18" customHeight="1">
      <c r="A35" s="1230"/>
      <c r="B35" s="240" t="s">
        <v>562</v>
      </c>
      <c r="C35" s="241" t="s">
        <v>789</v>
      </c>
      <c r="D35" s="489">
        <v>45730</v>
      </c>
      <c r="E35" s="490">
        <v>45737</v>
      </c>
      <c r="F35" s="491">
        <v>45740</v>
      </c>
      <c r="G35" s="492">
        <v>45740</v>
      </c>
      <c r="H35" s="492">
        <v>45740</v>
      </c>
      <c r="I35" s="492">
        <v>45740</v>
      </c>
      <c r="J35" s="492">
        <v>45743</v>
      </c>
      <c r="K35" s="492">
        <v>45740</v>
      </c>
      <c r="L35" s="492">
        <v>45743</v>
      </c>
      <c r="M35" s="491">
        <v>45742</v>
      </c>
      <c r="N35" s="492">
        <v>45743</v>
      </c>
      <c r="O35" s="492">
        <v>45740</v>
      </c>
      <c r="P35" s="492">
        <v>45739</v>
      </c>
      <c r="Q35" s="492">
        <v>45740</v>
      </c>
      <c r="R35" s="492">
        <v>45741</v>
      </c>
      <c r="S35" s="511">
        <v>45738</v>
      </c>
      <c r="T35" s="144"/>
    </row>
    <row r="36" spans="1:20" s="142" customFormat="1" ht="18" customHeight="1">
      <c r="A36" s="1230"/>
      <c r="B36" s="315" t="s">
        <v>576</v>
      </c>
      <c r="C36" s="316" t="s">
        <v>678</v>
      </c>
      <c r="D36" s="494">
        <v>45737</v>
      </c>
      <c r="E36" s="490">
        <v>45744</v>
      </c>
      <c r="F36" s="495">
        <v>45747</v>
      </c>
      <c r="G36" s="496">
        <v>45747</v>
      </c>
      <c r="H36" s="496">
        <v>45747</v>
      </c>
      <c r="I36" s="496">
        <v>45747</v>
      </c>
      <c r="J36" s="496">
        <v>45750</v>
      </c>
      <c r="K36" s="496">
        <v>45747</v>
      </c>
      <c r="L36" s="496">
        <v>45750</v>
      </c>
      <c r="M36" s="495">
        <v>45749</v>
      </c>
      <c r="N36" s="496">
        <v>45750</v>
      </c>
      <c r="O36" s="496">
        <v>45747</v>
      </c>
      <c r="P36" s="496">
        <v>45746</v>
      </c>
      <c r="Q36" s="496">
        <v>45747</v>
      </c>
      <c r="R36" s="496">
        <v>45748</v>
      </c>
      <c r="S36" s="512">
        <v>45745</v>
      </c>
      <c r="T36" s="144"/>
    </row>
    <row r="37" spans="1:20" s="142" customFormat="1" ht="18" customHeight="1" thickBot="1">
      <c r="A37" s="1230"/>
      <c r="B37" s="315" t="s">
        <v>535</v>
      </c>
      <c r="C37" s="317" t="s">
        <v>678</v>
      </c>
      <c r="D37" s="494">
        <v>45744</v>
      </c>
      <c r="E37" s="807">
        <v>45751</v>
      </c>
      <c r="F37" s="495">
        <v>45754</v>
      </c>
      <c r="G37" s="496">
        <v>45754</v>
      </c>
      <c r="H37" s="496">
        <v>45754</v>
      </c>
      <c r="I37" s="496">
        <v>45754</v>
      </c>
      <c r="J37" s="496">
        <v>45757</v>
      </c>
      <c r="K37" s="496">
        <v>45754</v>
      </c>
      <c r="L37" s="496">
        <v>45757</v>
      </c>
      <c r="M37" s="495">
        <v>45756</v>
      </c>
      <c r="N37" s="496">
        <v>45757</v>
      </c>
      <c r="O37" s="496">
        <v>45754</v>
      </c>
      <c r="P37" s="496">
        <v>45753</v>
      </c>
      <c r="Q37" s="496">
        <v>45754</v>
      </c>
      <c r="R37" s="496">
        <v>45755</v>
      </c>
      <c r="S37" s="512">
        <v>45752</v>
      </c>
      <c r="T37" s="144"/>
    </row>
    <row r="38" spans="1:20" s="142" customFormat="1" ht="18" customHeight="1">
      <c r="A38" s="1242" t="s">
        <v>280</v>
      </c>
      <c r="B38" s="798" t="s">
        <v>481</v>
      </c>
      <c r="C38" s="799" t="s">
        <v>673</v>
      </c>
      <c r="D38" s="800">
        <v>45722</v>
      </c>
      <c r="E38" s="800">
        <v>45728</v>
      </c>
      <c r="F38" s="487">
        <v>45732</v>
      </c>
      <c r="G38" s="487">
        <v>45732</v>
      </c>
      <c r="H38" s="487">
        <v>45732</v>
      </c>
      <c r="I38" s="487">
        <v>45732</v>
      </c>
      <c r="J38" s="487">
        <v>45735</v>
      </c>
      <c r="K38" s="487">
        <v>45732</v>
      </c>
      <c r="L38" s="487">
        <v>45735</v>
      </c>
      <c r="M38" s="487">
        <v>45734</v>
      </c>
      <c r="N38" s="487">
        <v>45735</v>
      </c>
      <c r="O38" s="487">
        <v>45732</v>
      </c>
      <c r="P38" s="487">
        <v>45731</v>
      </c>
      <c r="Q38" s="487">
        <v>45732</v>
      </c>
      <c r="R38" s="487">
        <v>45733</v>
      </c>
      <c r="S38" s="510">
        <v>45730</v>
      </c>
      <c r="T38" s="144"/>
    </row>
    <row r="39" spans="1:20" s="142" customFormat="1" ht="18" customHeight="1">
      <c r="A39" s="1243"/>
      <c r="B39" s="787" t="s">
        <v>790</v>
      </c>
      <c r="C39" s="788" t="s">
        <v>678</v>
      </c>
      <c r="D39" s="789">
        <v>45729</v>
      </c>
      <c r="E39" s="789">
        <v>45735</v>
      </c>
      <c r="F39" s="492">
        <v>45739</v>
      </c>
      <c r="G39" s="492">
        <v>45739</v>
      </c>
      <c r="H39" s="492">
        <v>45739</v>
      </c>
      <c r="I39" s="492">
        <v>45739</v>
      </c>
      <c r="J39" s="492">
        <v>45742</v>
      </c>
      <c r="K39" s="492">
        <v>45739</v>
      </c>
      <c r="L39" s="492">
        <v>45742</v>
      </c>
      <c r="M39" s="492">
        <v>45741</v>
      </c>
      <c r="N39" s="492">
        <v>45742</v>
      </c>
      <c r="O39" s="492">
        <v>45739</v>
      </c>
      <c r="P39" s="492">
        <v>45738</v>
      </c>
      <c r="Q39" s="492">
        <v>45739</v>
      </c>
      <c r="R39" s="492">
        <v>45740</v>
      </c>
      <c r="S39" s="511">
        <v>45737</v>
      </c>
      <c r="T39" s="144"/>
    </row>
    <row r="40" spans="1:20" s="142" customFormat="1" ht="18" customHeight="1">
      <c r="A40" s="1243"/>
      <c r="B40" s="787" t="s">
        <v>675</v>
      </c>
      <c r="C40" s="788" t="s">
        <v>791</v>
      </c>
      <c r="D40" s="789">
        <v>45736</v>
      </c>
      <c r="E40" s="789">
        <v>45742</v>
      </c>
      <c r="F40" s="492">
        <v>45746</v>
      </c>
      <c r="G40" s="492">
        <v>45746</v>
      </c>
      <c r="H40" s="492">
        <v>45746</v>
      </c>
      <c r="I40" s="492">
        <v>45746</v>
      </c>
      <c r="J40" s="492">
        <v>45749</v>
      </c>
      <c r="K40" s="492">
        <v>45746</v>
      </c>
      <c r="L40" s="492">
        <v>45749</v>
      </c>
      <c r="M40" s="492">
        <v>45748</v>
      </c>
      <c r="N40" s="492">
        <v>45749</v>
      </c>
      <c r="O40" s="492">
        <v>45746</v>
      </c>
      <c r="P40" s="492">
        <v>45745</v>
      </c>
      <c r="Q40" s="492">
        <v>45746</v>
      </c>
      <c r="R40" s="492">
        <v>45747</v>
      </c>
      <c r="S40" s="511">
        <v>45744</v>
      </c>
      <c r="T40" s="144"/>
    </row>
    <row r="41" spans="1:20" s="142" customFormat="1" ht="18" customHeight="1" thickBot="1">
      <c r="A41" s="1244"/>
      <c r="B41" s="801" t="s">
        <v>481</v>
      </c>
      <c r="C41" s="802" t="s">
        <v>678</v>
      </c>
      <c r="D41" s="803">
        <v>45743</v>
      </c>
      <c r="E41" s="803">
        <v>45749</v>
      </c>
      <c r="F41" s="501">
        <v>45753</v>
      </c>
      <c r="G41" s="501">
        <v>45753</v>
      </c>
      <c r="H41" s="501">
        <v>45753</v>
      </c>
      <c r="I41" s="501">
        <v>45753</v>
      </c>
      <c r="J41" s="501">
        <v>45756</v>
      </c>
      <c r="K41" s="501">
        <v>45753</v>
      </c>
      <c r="L41" s="501">
        <v>45756</v>
      </c>
      <c r="M41" s="501">
        <v>45755</v>
      </c>
      <c r="N41" s="501">
        <v>45756</v>
      </c>
      <c r="O41" s="501">
        <v>45753</v>
      </c>
      <c r="P41" s="501">
        <v>45752</v>
      </c>
      <c r="Q41" s="501">
        <v>45753</v>
      </c>
      <c r="R41" s="501">
        <v>45754</v>
      </c>
      <c r="S41" s="513">
        <v>45751</v>
      </c>
      <c r="T41" s="144"/>
    </row>
    <row r="42" spans="1:20" s="142" customFormat="1" ht="18" customHeight="1">
      <c r="A42" s="1242" t="s">
        <v>431</v>
      </c>
      <c r="B42" s="798" t="s">
        <v>426</v>
      </c>
      <c r="C42" s="799" t="s">
        <v>673</v>
      </c>
      <c r="D42" s="800">
        <v>45722</v>
      </c>
      <c r="E42" s="800">
        <v>45729</v>
      </c>
      <c r="F42" s="487">
        <v>45732</v>
      </c>
      <c r="G42" s="487">
        <v>45732</v>
      </c>
      <c r="H42" s="487">
        <v>45732</v>
      </c>
      <c r="I42" s="487">
        <v>45732</v>
      </c>
      <c r="J42" s="487">
        <v>45735</v>
      </c>
      <c r="K42" s="487">
        <v>45732</v>
      </c>
      <c r="L42" s="487">
        <v>45735</v>
      </c>
      <c r="M42" s="487">
        <v>45734</v>
      </c>
      <c r="N42" s="487">
        <v>45735</v>
      </c>
      <c r="O42" s="487">
        <v>45732</v>
      </c>
      <c r="P42" s="487">
        <v>45731</v>
      </c>
      <c r="Q42" s="487">
        <v>45732</v>
      </c>
      <c r="R42" s="487">
        <v>45733</v>
      </c>
      <c r="S42" s="510">
        <v>45730</v>
      </c>
      <c r="T42" s="144"/>
    </row>
    <row r="43" spans="1:20" s="142" customFormat="1" ht="18" customHeight="1">
      <c r="A43" s="1243"/>
      <c r="B43" s="787" t="s">
        <v>429</v>
      </c>
      <c r="C43" s="788" t="s">
        <v>673</v>
      </c>
      <c r="D43" s="789">
        <v>45729</v>
      </c>
      <c r="E43" s="789">
        <v>45736</v>
      </c>
      <c r="F43" s="492">
        <v>45739</v>
      </c>
      <c r="G43" s="492">
        <v>45739</v>
      </c>
      <c r="H43" s="492">
        <v>45739</v>
      </c>
      <c r="I43" s="492">
        <v>45739</v>
      </c>
      <c r="J43" s="492">
        <v>45742</v>
      </c>
      <c r="K43" s="492">
        <v>45739</v>
      </c>
      <c r="L43" s="492">
        <v>45742</v>
      </c>
      <c r="M43" s="492">
        <v>45741</v>
      </c>
      <c r="N43" s="492">
        <v>45742</v>
      </c>
      <c r="O43" s="492">
        <v>45739</v>
      </c>
      <c r="P43" s="492">
        <v>45738</v>
      </c>
      <c r="Q43" s="492">
        <v>45739</v>
      </c>
      <c r="R43" s="492">
        <v>45740</v>
      </c>
      <c r="S43" s="511">
        <v>45737</v>
      </c>
      <c r="T43" s="144"/>
    </row>
    <row r="44" spans="1:20" s="142" customFormat="1" ht="18" customHeight="1">
      <c r="A44" s="1243"/>
      <c r="B44" s="787" t="s">
        <v>569</v>
      </c>
      <c r="C44" s="788" t="s">
        <v>673</v>
      </c>
      <c r="D44" s="789">
        <v>45736</v>
      </c>
      <c r="E44" s="789">
        <v>45743</v>
      </c>
      <c r="F44" s="492">
        <v>45746</v>
      </c>
      <c r="G44" s="492">
        <v>45746</v>
      </c>
      <c r="H44" s="492">
        <v>45746</v>
      </c>
      <c r="I44" s="492">
        <v>45746</v>
      </c>
      <c r="J44" s="492">
        <v>45749</v>
      </c>
      <c r="K44" s="492">
        <v>45746</v>
      </c>
      <c r="L44" s="492">
        <v>45749</v>
      </c>
      <c r="M44" s="492">
        <v>45748</v>
      </c>
      <c r="N44" s="492">
        <v>45749</v>
      </c>
      <c r="O44" s="492">
        <v>45746</v>
      </c>
      <c r="P44" s="492">
        <v>45745</v>
      </c>
      <c r="Q44" s="492">
        <v>45746</v>
      </c>
      <c r="R44" s="492">
        <v>45747</v>
      </c>
      <c r="S44" s="511">
        <v>45744</v>
      </c>
      <c r="T44" s="144"/>
    </row>
    <row r="45" spans="1:20" s="142" customFormat="1" ht="18" customHeight="1" thickBot="1">
      <c r="A45" s="1244"/>
      <c r="B45" s="801" t="s">
        <v>426</v>
      </c>
      <c r="C45" s="802" t="s">
        <v>678</v>
      </c>
      <c r="D45" s="803">
        <v>45743</v>
      </c>
      <c r="E45" s="803">
        <v>45750</v>
      </c>
      <c r="F45" s="501">
        <v>45753</v>
      </c>
      <c r="G45" s="501">
        <v>45753</v>
      </c>
      <c r="H45" s="501">
        <v>45753</v>
      </c>
      <c r="I45" s="501">
        <v>45753</v>
      </c>
      <c r="J45" s="501">
        <v>45756</v>
      </c>
      <c r="K45" s="501">
        <v>45753</v>
      </c>
      <c r="L45" s="501">
        <v>45756</v>
      </c>
      <c r="M45" s="501">
        <v>45755</v>
      </c>
      <c r="N45" s="501">
        <v>45756</v>
      </c>
      <c r="O45" s="501">
        <v>45753</v>
      </c>
      <c r="P45" s="501">
        <v>45752</v>
      </c>
      <c r="Q45" s="501">
        <v>45753</v>
      </c>
      <c r="R45" s="501">
        <v>45754</v>
      </c>
      <c r="S45" s="513">
        <v>45751</v>
      </c>
      <c r="T45" s="144"/>
    </row>
    <row r="46" spans="1:20" s="142" customFormat="1" ht="18" hidden="1" customHeight="1">
      <c r="A46" s="1229"/>
      <c r="B46" s="780"/>
      <c r="C46" s="815"/>
      <c r="D46" s="782"/>
      <c r="E46" s="783"/>
      <c r="F46" s="784"/>
      <c r="G46" s="785"/>
      <c r="H46" s="785"/>
      <c r="I46" s="785"/>
      <c r="J46" s="785"/>
      <c r="K46" s="785"/>
      <c r="L46" s="785"/>
      <c r="M46" s="784"/>
      <c r="N46" s="785"/>
      <c r="O46" s="785"/>
      <c r="P46" s="785"/>
      <c r="Q46" s="785"/>
      <c r="R46" s="785"/>
      <c r="S46" s="808"/>
      <c r="T46" s="144"/>
    </row>
    <row r="47" spans="1:20" s="142" customFormat="1" ht="18" hidden="1" customHeight="1">
      <c r="A47" s="1230"/>
      <c r="B47" s="240"/>
      <c r="C47" s="241"/>
      <c r="D47" s="489"/>
      <c r="E47" s="490"/>
      <c r="F47" s="491"/>
      <c r="G47" s="492"/>
      <c r="H47" s="492"/>
      <c r="I47" s="492"/>
      <c r="J47" s="492"/>
      <c r="K47" s="492"/>
      <c r="L47" s="492"/>
      <c r="M47" s="491"/>
      <c r="N47" s="492"/>
      <c r="O47" s="492"/>
      <c r="P47" s="492"/>
      <c r="Q47" s="492"/>
      <c r="R47" s="492"/>
      <c r="S47" s="511"/>
      <c r="T47" s="144"/>
    </row>
    <row r="48" spans="1:20" s="142" customFormat="1" ht="18" hidden="1" customHeight="1">
      <c r="A48" s="1230"/>
      <c r="B48" s="315"/>
      <c r="C48" s="316"/>
      <c r="D48" s="494"/>
      <c r="E48" s="490"/>
      <c r="F48" s="495"/>
      <c r="G48" s="496"/>
      <c r="H48" s="496"/>
      <c r="I48" s="496"/>
      <c r="J48" s="496"/>
      <c r="K48" s="496"/>
      <c r="L48" s="496"/>
      <c r="M48" s="495"/>
      <c r="N48" s="496"/>
      <c r="O48" s="496"/>
      <c r="P48" s="496"/>
      <c r="Q48" s="496"/>
      <c r="R48" s="496"/>
      <c r="S48" s="512"/>
      <c r="T48" s="144"/>
    </row>
    <row r="49" spans="1:20" s="142" customFormat="1" ht="18" hidden="1" customHeight="1" thickBot="1">
      <c r="A49" s="1231"/>
      <c r="B49" s="249"/>
      <c r="C49" s="272"/>
      <c r="D49" s="498"/>
      <c r="E49" s="499"/>
      <c r="F49" s="500"/>
      <c r="G49" s="501"/>
      <c r="H49" s="501"/>
      <c r="I49" s="501"/>
      <c r="J49" s="501"/>
      <c r="K49" s="501"/>
      <c r="L49" s="501"/>
      <c r="M49" s="500"/>
      <c r="N49" s="501"/>
      <c r="O49" s="501"/>
      <c r="P49" s="501"/>
      <c r="Q49" s="501"/>
      <c r="R49" s="501"/>
      <c r="S49" s="513"/>
      <c r="T49" s="144"/>
    </row>
    <row r="51" spans="1:20">
      <c r="A51" s="163" t="s">
        <v>176</v>
      </c>
      <c r="B51" s="163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206" t="s">
        <v>163</v>
      </c>
      <c r="B1" s="1206"/>
      <c r="C1" s="1206"/>
      <c r="D1" s="1206"/>
      <c r="E1" s="1206"/>
    </row>
    <row r="2" spans="1:9" s="7" customFormat="1" ht="18.75">
      <c r="A2" s="1207" t="s">
        <v>167</v>
      </c>
      <c r="B2" s="1207"/>
      <c r="C2" s="1207"/>
      <c r="D2" s="1207"/>
      <c r="E2" s="1207"/>
    </row>
    <row r="3" spans="1:9" s="7" customFormat="1" ht="18.75">
      <c r="A3" s="1207" t="s">
        <v>168</v>
      </c>
      <c r="B3" s="1207"/>
      <c r="C3" s="1207"/>
      <c r="D3" s="1207"/>
      <c r="E3" s="1207"/>
    </row>
    <row r="4" spans="1:9" s="15" customFormat="1" ht="23.25">
      <c r="A4" s="1255" t="s">
        <v>75</v>
      </c>
      <c r="B4" s="1255"/>
      <c r="C4" s="1255"/>
      <c r="D4" s="1255"/>
      <c r="E4" s="1255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78" t="s">
        <v>47</v>
      </c>
      <c r="E6" s="320">
        <f ca="1">TODAY()</f>
        <v>45713</v>
      </c>
    </row>
    <row r="7" spans="1:9" ht="15" thickBot="1"/>
    <row r="8" spans="1:9" ht="28.5">
      <c r="A8" s="1256" t="s">
        <v>409</v>
      </c>
      <c r="B8" s="1258" t="s">
        <v>33</v>
      </c>
      <c r="C8" s="708" t="s">
        <v>411</v>
      </c>
      <c r="D8" s="1260" t="s">
        <v>25</v>
      </c>
      <c r="E8" s="1261"/>
    </row>
    <row r="9" spans="1:9" ht="28.5">
      <c r="A9" s="1257"/>
      <c r="B9" s="1259"/>
      <c r="C9" s="461" t="s">
        <v>34</v>
      </c>
      <c r="D9" s="461" t="s">
        <v>494</v>
      </c>
      <c r="E9" s="463" t="s">
        <v>495</v>
      </c>
    </row>
    <row r="10" spans="1:9" s="52" customFormat="1" ht="16.5" customHeight="1">
      <c r="A10" s="464" t="s">
        <v>793</v>
      </c>
      <c r="B10" s="462" t="s">
        <v>795</v>
      </c>
      <c r="C10" s="517">
        <v>45718</v>
      </c>
      <c r="D10" s="517">
        <f>C10+8</f>
        <v>45726</v>
      </c>
      <c r="E10" s="518">
        <f>C10+10</f>
        <v>45728</v>
      </c>
      <c r="F10" s="17"/>
      <c r="G10" s="17"/>
      <c r="H10" s="17"/>
      <c r="I10" s="17"/>
    </row>
    <row r="11" spans="1:9" s="52" customFormat="1" ht="16.5" customHeight="1">
      <c r="A11" s="464" t="s">
        <v>794</v>
      </c>
      <c r="B11" s="462" t="s">
        <v>796</v>
      </c>
      <c r="C11" s="517">
        <f t="shared" ref="C11:C17" si="0">C10+7</f>
        <v>45725</v>
      </c>
      <c r="D11" s="517">
        <f t="shared" ref="D11:D17" si="1">C11+8</f>
        <v>45733</v>
      </c>
      <c r="E11" s="518">
        <f t="shared" ref="E11:E17" si="2">C11+10</f>
        <v>45735</v>
      </c>
      <c r="F11" s="17"/>
      <c r="G11" s="17"/>
      <c r="H11" s="17"/>
      <c r="I11" s="17"/>
    </row>
    <row r="12" spans="1:9" s="52" customFormat="1" ht="16.5" customHeight="1">
      <c r="A12" s="464" t="s">
        <v>699</v>
      </c>
      <c r="B12" s="462" t="s">
        <v>701</v>
      </c>
      <c r="C12" s="517">
        <f t="shared" si="0"/>
        <v>45732</v>
      </c>
      <c r="D12" s="517">
        <f t="shared" si="1"/>
        <v>45740</v>
      </c>
      <c r="E12" s="518">
        <f t="shared" si="2"/>
        <v>45742</v>
      </c>
      <c r="F12" s="17"/>
      <c r="G12" s="17"/>
      <c r="H12" s="17"/>
      <c r="I12" s="17"/>
    </row>
    <row r="13" spans="1:9" s="52" customFormat="1" ht="16.5" customHeight="1">
      <c r="A13" s="520" t="s">
        <v>700</v>
      </c>
      <c r="B13" s="521" t="s">
        <v>702</v>
      </c>
      <c r="C13" s="517">
        <f t="shared" si="0"/>
        <v>45739</v>
      </c>
      <c r="D13" s="517">
        <f t="shared" si="1"/>
        <v>45747</v>
      </c>
      <c r="E13" s="518">
        <f t="shared" si="2"/>
        <v>45749</v>
      </c>
      <c r="F13" s="17"/>
      <c r="G13" s="17"/>
      <c r="H13" s="17"/>
      <c r="I13" s="17"/>
    </row>
    <row r="14" spans="1:9" s="52" customFormat="1" ht="16.5" customHeight="1">
      <c r="A14" s="520" t="s">
        <v>797</v>
      </c>
      <c r="B14" s="521" t="s">
        <v>799</v>
      </c>
      <c r="C14" s="517">
        <f t="shared" si="0"/>
        <v>45746</v>
      </c>
      <c r="D14" s="517">
        <f t="shared" si="1"/>
        <v>45754</v>
      </c>
      <c r="E14" s="518">
        <f t="shared" si="2"/>
        <v>45756</v>
      </c>
      <c r="F14" s="17"/>
      <c r="G14" s="17"/>
      <c r="H14" s="17"/>
      <c r="I14" s="17"/>
    </row>
    <row r="15" spans="1:9" s="52" customFormat="1" ht="16.5" customHeight="1">
      <c r="A15" s="520" t="s">
        <v>798</v>
      </c>
      <c r="B15" s="521" t="s">
        <v>800</v>
      </c>
      <c r="C15" s="517">
        <f t="shared" si="0"/>
        <v>45753</v>
      </c>
      <c r="D15" s="517">
        <f t="shared" si="1"/>
        <v>45761</v>
      </c>
      <c r="E15" s="518">
        <f t="shared" si="2"/>
        <v>45763</v>
      </c>
      <c r="F15" s="17"/>
      <c r="G15" s="17"/>
      <c r="H15" s="17"/>
      <c r="I15" s="17"/>
    </row>
    <row r="16" spans="1:9" s="52" customFormat="1" ht="16.5" customHeight="1">
      <c r="A16" s="520" t="s">
        <v>793</v>
      </c>
      <c r="B16" s="521" t="s">
        <v>801</v>
      </c>
      <c r="C16" s="517">
        <f t="shared" si="0"/>
        <v>45760</v>
      </c>
      <c r="D16" s="517">
        <f t="shared" si="1"/>
        <v>45768</v>
      </c>
      <c r="E16" s="518">
        <f t="shared" si="2"/>
        <v>45770</v>
      </c>
      <c r="F16" s="17"/>
      <c r="G16" s="17"/>
      <c r="H16" s="17"/>
      <c r="I16" s="17"/>
    </row>
    <row r="17" spans="1:12" s="52" customFormat="1" ht="16.5" customHeight="1" thickBot="1">
      <c r="A17" s="909" t="s">
        <v>794</v>
      </c>
      <c r="B17" s="910" t="s">
        <v>802</v>
      </c>
      <c r="C17" s="519">
        <f t="shared" si="0"/>
        <v>45767</v>
      </c>
      <c r="D17" s="519">
        <f t="shared" si="1"/>
        <v>45775</v>
      </c>
      <c r="E17" s="581">
        <f t="shared" si="2"/>
        <v>45777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516"/>
      <c r="G18" s="17"/>
      <c r="H18" s="17"/>
      <c r="I18" s="17"/>
      <c r="J18" s="17"/>
      <c r="K18" s="17"/>
      <c r="L18" s="17"/>
    </row>
    <row r="19" spans="1:12" ht="15.75">
      <c r="A19" s="12" t="s">
        <v>177</v>
      </c>
      <c r="B19" s="180" t="s">
        <v>410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G14" sqref="G14"/>
      <selection pane="bottomLeft" activeCell="B55" sqref="B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25" customFormat="1" ht="26.25">
      <c r="A1" s="1262" t="s">
        <v>163</v>
      </c>
      <c r="B1" s="1262"/>
      <c r="C1" s="1262"/>
      <c r="D1" s="1262"/>
      <c r="E1" s="1262"/>
      <c r="F1" s="1262"/>
      <c r="G1" s="1262"/>
      <c r="H1" s="1262"/>
      <c r="I1" s="1262"/>
      <c r="J1" s="1262"/>
      <c r="K1" s="1262"/>
      <c r="L1" s="1262"/>
      <c r="M1" s="1262"/>
      <c r="N1" s="1262"/>
      <c r="O1" s="1262"/>
      <c r="P1" s="1262"/>
      <c r="Q1" s="1262"/>
      <c r="R1" s="1262"/>
      <c r="S1" s="1262"/>
      <c r="T1" s="1262"/>
      <c r="U1" s="1262"/>
    </row>
    <row r="2" spans="1:21" s="323" customFormat="1" ht="18.75">
      <c r="A2" s="1263" t="s">
        <v>167</v>
      </c>
      <c r="B2" s="1263"/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263"/>
      <c r="N2" s="1263"/>
      <c r="O2" s="1263"/>
      <c r="P2" s="1263"/>
      <c r="Q2" s="1263"/>
      <c r="R2" s="1263"/>
      <c r="S2" s="1263"/>
      <c r="T2" s="1263"/>
      <c r="U2" s="1263"/>
    </row>
    <row r="3" spans="1:21" s="323" customFormat="1" ht="19.5" thickBot="1">
      <c r="A3" s="1264" t="s">
        <v>168</v>
      </c>
      <c r="B3" s="1264"/>
      <c r="C3" s="1264"/>
      <c r="D3" s="1264"/>
      <c r="E3" s="1264"/>
      <c r="F3" s="1264"/>
      <c r="G3" s="1264"/>
      <c r="H3" s="1264"/>
      <c r="I3" s="1264"/>
      <c r="J3" s="1264"/>
      <c r="K3" s="1264"/>
      <c r="L3" s="1264"/>
      <c r="M3" s="1264"/>
      <c r="N3" s="1264"/>
      <c r="O3" s="1264"/>
      <c r="P3" s="1264"/>
      <c r="Q3" s="1264"/>
      <c r="R3" s="1264"/>
      <c r="S3" s="1264"/>
      <c r="T3" s="1264"/>
      <c r="U3" s="1264"/>
    </row>
    <row r="4" spans="1:21" s="14" customFormat="1" ht="24" thickTop="1">
      <c r="A4" s="1255" t="s">
        <v>75</v>
      </c>
      <c r="B4" s="1255"/>
      <c r="C4" s="1255"/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</row>
    <row r="5" spans="1:21" s="33" customFormat="1" ht="21" customHeight="1">
      <c r="A5" s="190" t="s">
        <v>91</v>
      </c>
      <c r="B5" s="31"/>
      <c r="C5" s="31"/>
      <c r="D5" s="31"/>
      <c r="E5" s="32"/>
      <c r="P5" s="322"/>
      <c r="Q5" s="322"/>
      <c r="R5" s="326"/>
      <c r="T5" s="397" t="s">
        <v>47</v>
      </c>
      <c r="U5" s="398">
        <f ca="1">TODAY()</f>
        <v>45713</v>
      </c>
    </row>
    <row r="6" spans="1:21" ht="15" thickBot="1"/>
    <row r="7" spans="1:21" ht="21" customHeight="1">
      <c r="A7" s="403" t="s">
        <v>148</v>
      </c>
      <c r="B7" s="1272" t="s">
        <v>27</v>
      </c>
      <c r="C7" s="1273"/>
      <c r="D7" s="1273"/>
      <c r="E7" s="1265" t="s">
        <v>28</v>
      </c>
      <c r="F7" s="1266"/>
      <c r="G7" s="1266"/>
      <c r="H7" s="1266"/>
      <c r="I7" s="1277"/>
      <c r="J7" s="1278"/>
      <c r="K7" s="404" t="s">
        <v>29</v>
      </c>
      <c r="L7" s="1265" t="s">
        <v>30</v>
      </c>
      <c r="M7" s="1266"/>
      <c r="N7" s="1267"/>
      <c r="O7" s="1268" t="s">
        <v>31</v>
      </c>
      <c r="P7" s="1266"/>
      <c r="Q7" s="1266"/>
      <c r="R7" s="1266"/>
      <c r="S7" s="1266"/>
      <c r="T7" s="1266"/>
      <c r="U7" s="1269"/>
    </row>
    <row r="8" spans="1:21" ht="37.5" customHeight="1" thickBot="1">
      <c r="A8" s="405" t="s">
        <v>149</v>
      </c>
      <c r="B8" s="1274"/>
      <c r="C8" s="1275"/>
      <c r="D8" s="1275"/>
      <c r="E8" s="1276" t="s">
        <v>32</v>
      </c>
      <c r="F8" s="1270"/>
      <c r="G8" s="1270" t="s">
        <v>204</v>
      </c>
      <c r="H8" s="1270"/>
      <c r="I8" s="1270" t="s">
        <v>274</v>
      </c>
      <c r="J8" s="1271"/>
      <c r="K8" s="406" t="s">
        <v>3</v>
      </c>
      <c r="L8" s="407" t="s">
        <v>24</v>
      </c>
      <c r="M8" s="407" t="s">
        <v>5</v>
      </c>
      <c r="N8" s="408" t="s">
        <v>4</v>
      </c>
      <c r="O8" s="407" t="s">
        <v>7</v>
      </c>
      <c r="P8" s="407" t="s">
        <v>26</v>
      </c>
      <c r="Q8" s="976" t="s">
        <v>8</v>
      </c>
      <c r="R8" s="407" t="s">
        <v>205</v>
      </c>
      <c r="S8" s="407" t="s">
        <v>206</v>
      </c>
      <c r="T8" s="409" t="s">
        <v>207</v>
      </c>
      <c r="U8" s="410" t="s">
        <v>22</v>
      </c>
    </row>
    <row r="9" spans="1:21" s="119" customFormat="1" ht="15.75" customHeight="1">
      <c r="A9" s="327" t="s">
        <v>203</v>
      </c>
      <c r="B9" s="328" t="s">
        <v>558</v>
      </c>
      <c r="C9" s="329" t="s">
        <v>140</v>
      </c>
      <c r="D9" s="1090">
        <v>12</v>
      </c>
      <c r="E9" s="330">
        <f t="shared" ref="E9:E18" si="0">K9-1</f>
        <v>45697</v>
      </c>
      <c r="F9" s="331">
        <v>0.4993055555555555</v>
      </c>
      <c r="G9" s="332">
        <f>K9-2</f>
        <v>45696</v>
      </c>
      <c r="H9" s="333">
        <v>0.99930555555555556</v>
      </c>
      <c r="I9" s="334">
        <f t="shared" ref="I9:I53" si="1">K9-2</f>
        <v>45696</v>
      </c>
      <c r="J9" s="335">
        <v>0.66666666666666663</v>
      </c>
      <c r="K9" s="336">
        <v>45698</v>
      </c>
      <c r="L9" s="337"/>
      <c r="M9" s="338"/>
      <c r="N9" s="339"/>
      <c r="O9" s="338">
        <f>K9+9</f>
        <v>45707</v>
      </c>
      <c r="P9" s="338">
        <f>K9+10</f>
        <v>45708</v>
      </c>
      <c r="Q9" s="338"/>
      <c r="R9" s="340">
        <f t="shared" ref="R9:R16" si="2">K9+18</f>
        <v>45716</v>
      </c>
      <c r="S9" s="340">
        <f t="shared" ref="S9:S16" si="3">K9+18</f>
        <v>45716</v>
      </c>
      <c r="T9" s="341">
        <f t="shared" ref="T9:T16" si="4">K9+18</f>
        <v>45716</v>
      </c>
      <c r="U9" s="342"/>
    </row>
    <row r="10" spans="1:21" s="119" customFormat="1" ht="15.75" customHeight="1">
      <c r="A10" s="343" t="s">
        <v>145</v>
      </c>
      <c r="B10" s="390" t="s">
        <v>471</v>
      </c>
      <c r="C10" s="391" t="s">
        <v>140</v>
      </c>
      <c r="D10" s="987">
        <v>38</v>
      </c>
      <c r="E10" s="347">
        <f>K10-1</f>
        <v>45698</v>
      </c>
      <c r="F10" s="348">
        <v>6.9444444444444447E-4</v>
      </c>
      <c r="G10" s="552"/>
      <c r="H10" s="979"/>
      <c r="I10" s="980">
        <f>K10-2</f>
        <v>45697</v>
      </c>
      <c r="J10" s="981">
        <v>0.16666666666666666</v>
      </c>
      <c r="K10" s="982">
        <v>45699</v>
      </c>
      <c r="L10" s="983">
        <f>K10+9</f>
        <v>45708</v>
      </c>
      <c r="M10" s="984"/>
      <c r="N10" s="983"/>
      <c r="O10" s="984"/>
      <c r="P10" s="984"/>
      <c r="Q10" s="984">
        <f>K10+8</f>
        <v>45707</v>
      </c>
      <c r="R10" s="731"/>
      <c r="S10" s="731"/>
      <c r="T10" s="985"/>
      <c r="U10" s="358"/>
    </row>
    <row r="11" spans="1:21" s="119" customFormat="1" ht="15.75" customHeight="1">
      <c r="A11" s="343" t="s">
        <v>484</v>
      </c>
      <c r="B11" s="344" t="s">
        <v>488</v>
      </c>
      <c r="C11" s="345" t="s">
        <v>140</v>
      </c>
      <c r="D11" s="346">
        <v>41</v>
      </c>
      <c r="E11" s="347">
        <f t="shared" si="0"/>
        <v>45699</v>
      </c>
      <c r="F11" s="348">
        <v>0.4993055555555555</v>
      </c>
      <c r="G11" s="349"/>
      <c r="H11" s="350"/>
      <c r="I11" s="351">
        <f t="shared" si="1"/>
        <v>45698</v>
      </c>
      <c r="J11" s="352">
        <v>0.66666666666666663</v>
      </c>
      <c r="K11" s="353">
        <v>45700</v>
      </c>
      <c r="L11" s="354">
        <f>K11+7</f>
        <v>45707</v>
      </c>
      <c r="M11" s="355">
        <f>K11+9</f>
        <v>45709</v>
      </c>
      <c r="N11" s="354">
        <f>K11+10</f>
        <v>45710</v>
      </c>
      <c r="O11" s="355"/>
      <c r="P11" s="355"/>
      <c r="Q11" s="355"/>
      <c r="R11" s="356">
        <f t="shared" si="2"/>
        <v>45718</v>
      </c>
      <c r="S11" s="356">
        <f t="shared" si="3"/>
        <v>45718</v>
      </c>
      <c r="T11" s="357">
        <f t="shared" si="4"/>
        <v>45718</v>
      </c>
      <c r="U11" s="358"/>
    </row>
    <row r="12" spans="1:21" s="119" customFormat="1" ht="15.75" customHeight="1">
      <c r="A12" s="359" t="s">
        <v>147</v>
      </c>
      <c r="B12" s="344" t="s">
        <v>487</v>
      </c>
      <c r="C12" s="360" t="s">
        <v>140</v>
      </c>
      <c r="D12" s="346">
        <v>85</v>
      </c>
      <c r="E12" s="361">
        <f t="shared" si="0"/>
        <v>45702</v>
      </c>
      <c r="F12" s="348">
        <v>0.4993055555555555</v>
      </c>
      <c r="G12" s="349">
        <f>E12-1</f>
        <v>45701</v>
      </c>
      <c r="H12" s="362">
        <v>0.66666666666666663</v>
      </c>
      <c r="I12" s="351">
        <f t="shared" si="1"/>
        <v>45701</v>
      </c>
      <c r="J12" s="363">
        <v>0.66666666666666663</v>
      </c>
      <c r="K12" s="353">
        <v>45703</v>
      </c>
      <c r="L12" s="355"/>
      <c r="M12" s="355"/>
      <c r="N12" s="354"/>
      <c r="O12" s="355">
        <f>K12+8</f>
        <v>45711</v>
      </c>
      <c r="P12" s="355">
        <f>K12+8</f>
        <v>45711</v>
      </c>
      <c r="Q12" s="355"/>
      <c r="R12" s="356">
        <f t="shared" si="2"/>
        <v>45721</v>
      </c>
      <c r="S12" s="356">
        <f t="shared" si="3"/>
        <v>45721</v>
      </c>
      <c r="T12" s="357">
        <f t="shared" si="4"/>
        <v>45721</v>
      </c>
      <c r="U12" s="364"/>
    </row>
    <row r="13" spans="1:21" s="119" customFormat="1" ht="15.75" customHeight="1" thickBot="1">
      <c r="A13" s="365" t="s">
        <v>273</v>
      </c>
      <c r="B13" s="366" t="s">
        <v>489</v>
      </c>
      <c r="C13" s="367" t="s">
        <v>140</v>
      </c>
      <c r="D13" s="368">
        <v>73</v>
      </c>
      <c r="E13" s="369">
        <f t="shared" si="0"/>
        <v>45703</v>
      </c>
      <c r="F13" s="370">
        <v>0.4993055555555555</v>
      </c>
      <c r="G13" s="371">
        <f>K13-2</f>
        <v>45702</v>
      </c>
      <c r="H13" s="372">
        <v>0.16597222222222222</v>
      </c>
      <c r="I13" s="373">
        <f t="shared" si="1"/>
        <v>45702</v>
      </c>
      <c r="J13" s="374">
        <v>0.66666666666666663</v>
      </c>
      <c r="K13" s="765">
        <v>45704</v>
      </c>
      <c r="L13" s="375"/>
      <c r="M13" s="376">
        <f>K13+9</f>
        <v>45713</v>
      </c>
      <c r="N13" s="377">
        <f>K13+8</f>
        <v>45712</v>
      </c>
      <c r="O13" s="376">
        <f>K13+12</f>
        <v>45716</v>
      </c>
      <c r="P13" s="376">
        <f>K13+13</f>
        <v>45717</v>
      </c>
      <c r="Q13" s="376"/>
      <c r="R13" s="378"/>
      <c r="S13" s="378"/>
      <c r="T13" s="379"/>
      <c r="U13" s="380">
        <f>K13+10</f>
        <v>45714</v>
      </c>
    </row>
    <row r="14" spans="1:21" s="120" customFormat="1" ht="15.75" customHeight="1">
      <c r="A14" s="327" t="s">
        <v>203</v>
      </c>
      <c r="B14" s="1075" t="s">
        <v>486</v>
      </c>
      <c r="C14" s="1076" t="s">
        <v>140</v>
      </c>
      <c r="D14" s="1077">
        <v>20</v>
      </c>
      <c r="E14" s="330">
        <f t="shared" si="0"/>
        <v>45704</v>
      </c>
      <c r="F14" s="331">
        <v>0.499305555555556</v>
      </c>
      <c r="G14" s="332">
        <f>K14-2</f>
        <v>45703</v>
      </c>
      <c r="H14" s="333">
        <v>0.99930555555555556</v>
      </c>
      <c r="I14" s="334">
        <f t="shared" si="1"/>
        <v>45703</v>
      </c>
      <c r="J14" s="335">
        <v>0.66666666666666696</v>
      </c>
      <c r="K14" s="1078">
        <f t="shared" ref="K14:K53" si="5">K9+7</f>
        <v>45705</v>
      </c>
      <c r="L14" s="337"/>
      <c r="M14" s="338"/>
      <c r="N14" s="339"/>
      <c r="O14" s="338">
        <f>K14+9</f>
        <v>45714</v>
      </c>
      <c r="P14" s="338">
        <f>K14+10</f>
        <v>45715</v>
      </c>
      <c r="Q14" s="338"/>
      <c r="R14" s="340">
        <f t="shared" si="2"/>
        <v>45723</v>
      </c>
      <c r="S14" s="340">
        <f t="shared" si="3"/>
        <v>45723</v>
      </c>
      <c r="T14" s="341">
        <f t="shared" si="4"/>
        <v>45723</v>
      </c>
      <c r="U14" s="342"/>
    </row>
    <row r="15" spans="1:21" s="120" customFormat="1" ht="15.75" customHeight="1">
      <c r="A15" s="343" t="s">
        <v>145</v>
      </c>
      <c r="B15" s="381" t="s">
        <v>590</v>
      </c>
      <c r="C15" s="382" t="s">
        <v>140</v>
      </c>
      <c r="D15" s="383">
        <v>77</v>
      </c>
      <c r="E15" s="347">
        <f t="shared" si="0"/>
        <v>45705</v>
      </c>
      <c r="F15" s="348">
        <v>6.9444444444444447E-4</v>
      </c>
      <c r="G15" s="552"/>
      <c r="H15" s="979"/>
      <c r="I15" s="980">
        <f t="shared" si="1"/>
        <v>45704</v>
      </c>
      <c r="J15" s="981">
        <v>0.16666666666666666</v>
      </c>
      <c r="K15" s="384">
        <f t="shared" si="5"/>
        <v>45706</v>
      </c>
      <c r="L15" s="983">
        <f>K15+9</f>
        <v>45715</v>
      </c>
      <c r="M15" s="984"/>
      <c r="N15" s="983"/>
      <c r="O15" s="984"/>
      <c r="P15" s="984"/>
      <c r="Q15" s="984">
        <f>K15+8</f>
        <v>45714</v>
      </c>
      <c r="R15" s="731"/>
      <c r="S15" s="731"/>
      <c r="T15" s="985"/>
      <c r="U15" s="358"/>
    </row>
    <row r="16" spans="1:21" s="120" customFormat="1" ht="15.75" customHeight="1">
      <c r="A16" s="343" t="s">
        <v>484</v>
      </c>
      <c r="B16" s="381" t="s">
        <v>589</v>
      </c>
      <c r="C16" s="382" t="s">
        <v>140</v>
      </c>
      <c r="D16" s="383">
        <v>502</v>
      </c>
      <c r="E16" s="347">
        <f t="shared" si="0"/>
        <v>45706</v>
      </c>
      <c r="F16" s="348">
        <v>0.499305555555556</v>
      </c>
      <c r="G16" s="349"/>
      <c r="H16" s="350"/>
      <c r="I16" s="351">
        <f t="shared" si="1"/>
        <v>45705</v>
      </c>
      <c r="J16" s="352">
        <v>0.66666666666666696</v>
      </c>
      <c r="K16" s="384">
        <f t="shared" si="5"/>
        <v>45707</v>
      </c>
      <c r="L16" s="354">
        <f>K16+7</f>
        <v>45714</v>
      </c>
      <c r="M16" s="355">
        <f>K16+9</f>
        <v>45716</v>
      </c>
      <c r="N16" s="354">
        <f>K16+10</f>
        <v>45717</v>
      </c>
      <c r="O16" s="355"/>
      <c r="P16" s="355"/>
      <c r="Q16" s="355"/>
      <c r="R16" s="356">
        <f t="shared" si="2"/>
        <v>45725</v>
      </c>
      <c r="S16" s="356">
        <f t="shared" si="3"/>
        <v>45725</v>
      </c>
      <c r="T16" s="357">
        <f t="shared" si="4"/>
        <v>45725</v>
      </c>
      <c r="U16" s="358"/>
    </row>
    <row r="17" spans="1:21" ht="15.75" customHeight="1">
      <c r="A17" s="359" t="s">
        <v>147</v>
      </c>
      <c r="B17" s="385" t="s">
        <v>333</v>
      </c>
      <c r="C17" s="386" t="s">
        <v>140</v>
      </c>
      <c r="D17" s="387">
        <v>50</v>
      </c>
      <c r="E17" s="361">
        <f t="shared" si="0"/>
        <v>45709</v>
      </c>
      <c r="F17" s="348">
        <v>0.499305555555556</v>
      </c>
      <c r="G17" s="349">
        <f>E17-1</f>
        <v>45708</v>
      </c>
      <c r="H17" s="362">
        <v>0.66666666666666663</v>
      </c>
      <c r="I17" s="351">
        <f t="shared" si="1"/>
        <v>45708</v>
      </c>
      <c r="J17" s="363">
        <v>0.66666666666666696</v>
      </c>
      <c r="K17" s="388">
        <f t="shared" si="5"/>
        <v>45710</v>
      </c>
      <c r="L17" s="355"/>
      <c r="M17" s="355"/>
      <c r="N17" s="354"/>
      <c r="O17" s="355">
        <f>K17+8</f>
        <v>45718</v>
      </c>
      <c r="P17" s="355">
        <f>K17+8</f>
        <v>45718</v>
      </c>
      <c r="Q17" s="355"/>
      <c r="R17" s="356">
        <f t="shared" ref="R17:R53" si="6">K17+18</f>
        <v>45728</v>
      </c>
      <c r="S17" s="356">
        <f t="shared" ref="S17:S53" si="7">K17+18</f>
        <v>45728</v>
      </c>
      <c r="T17" s="357">
        <f t="shared" ref="T17:T53" si="8">K17+18</f>
        <v>45728</v>
      </c>
      <c r="U17" s="364"/>
    </row>
    <row r="18" spans="1:21" s="817" customFormat="1" ht="15.75" customHeight="1" thickBot="1">
      <c r="A18" s="649" t="s">
        <v>273</v>
      </c>
      <c r="B18" s="662" t="s">
        <v>736</v>
      </c>
      <c r="C18" s="663" t="s">
        <v>140</v>
      </c>
      <c r="D18" s="666">
        <v>66</v>
      </c>
      <c r="E18" s="650">
        <f t="shared" si="0"/>
        <v>45710</v>
      </c>
      <c r="F18" s="651">
        <v>0.499305555555556</v>
      </c>
      <c r="G18" s="652">
        <f>K18-2</f>
        <v>45709</v>
      </c>
      <c r="H18" s="653">
        <v>0.16597222222222222</v>
      </c>
      <c r="I18" s="654">
        <f t="shared" si="1"/>
        <v>45709</v>
      </c>
      <c r="J18" s="655">
        <v>0.66666666666666696</v>
      </c>
      <c r="K18" s="816">
        <f t="shared" si="5"/>
        <v>45711</v>
      </c>
      <c r="L18" s="656"/>
      <c r="M18" s="657">
        <f>K18+9</f>
        <v>45720</v>
      </c>
      <c r="N18" s="658">
        <f>K18+8</f>
        <v>45719</v>
      </c>
      <c r="O18" s="657">
        <f>K18+12</f>
        <v>45723</v>
      </c>
      <c r="P18" s="657">
        <f>K18+13</f>
        <v>45724</v>
      </c>
      <c r="Q18" s="657"/>
      <c r="R18" s="659"/>
      <c r="S18" s="659"/>
      <c r="T18" s="660"/>
      <c r="U18" s="661">
        <f>K18+10</f>
        <v>45721</v>
      </c>
    </row>
    <row r="19" spans="1:21" ht="15.75" customHeight="1">
      <c r="A19" s="327" t="s">
        <v>203</v>
      </c>
      <c r="B19" s="328" t="s">
        <v>559</v>
      </c>
      <c r="C19" s="329" t="s">
        <v>140</v>
      </c>
      <c r="D19" s="389">
        <v>11</v>
      </c>
      <c r="E19" s="330">
        <f t="shared" ref="E19:E53" si="9">K19-1</f>
        <v>45711</v>
      </c>
      <c r="F19" s="331">
        <v>0.499305555555556</v>
      </c>
      <c r="G19" s="332">
        <f>K19-2</f>
        <v>45710</v>
      </c>
      <c r="H19" s="333">
        <v>0.99930555555555556</v>
      </c>
      <c r="I19" s="334">
        <f t="shared" si="1"/>
        <v>45710</v>
      </c>
      <c r="J19" s="335">
        <v>0.66666666666666696</v>
      </c>
      <c r="K19" s="336">
        <f t="shared" si="5"/>
        <v>45712</v>
      </c>
      <c r="L19" s="337"/>
      <c r="M19" s="338"/>
      <c r="N19" s="339"/>
      <c r="O19" s="338">
        <f>K19+9</f>
        <v>45721</v>
      </c>
      <c r="P19" s="338">
        <f>K19+10</f>
        <v>45722</v>
      </c>
      <c r="Q19" s="338"/>
      <c r="R19" s="340">
        <f t="shared" si="6"/>
        <v>45730</v>
      </c>
      <c r="S19" s="340">
        <f t="shared" si="7"/>
        <v>45730</v>
      </c>
      <c r="T19" s="341">
        <f t="shared" si="8"/>
        <v>45730</v>
      </c>
      <c r="U19" s="342"/>
    </row>
    <row r="20" spans="1:21" ht="15.75" customHeight="1">
      <c r="A20" s="343" t="s">
        <v>145</v>
      </c>
      <c r="B20" s="390" t="s">
        <v>564</v>
      </c>
      <c r="C20" s="391" t="s">
        <v>140</v>
      </c>
      <c r="D20" s="392"/>
      <c r="E20" s="347">
        <f t="shared" si="9"/>
        <v>45712</v>
      </c>
      <c r="F20" s="348">
        <v>6.9444444444444447E-4</v>
      </c>
      <c r="G20" s="552"/>
      <c r="H20" s="979"/>
      <c r="I20" s="980">
        <f t="shared" si="1"/>
        <v>45711</v>
      </c>
      <c r="J20" s="981">
        <v>0.16666666666666666</v>
      </c>
      <c r="K20" s="982">
        <f t="shared" si="5"/>
        <v>45713</v>
      </c>
      <c r="L20" s="983">
        <f>K20+9</f>
        <v>45722</v>
      </c>
      <c r="M20" s="984"/>
      <c r="N20" s="983"/>
      <c r="O20" s="984"/>
      <c r="P20" s="984"/>
      <c r="Q20" s="984">
        <f>K20+8</f>
        <v>45721</v>
      </c>
      <c r="R20" s="731"/>
      <c r="S20" s="731"/>
      <c r="T20" s="985"/>
      <c r="U20" s="358"/>
    </row>
    <row r="21" spans="1:21" ht="15.75" customHeight="1">
      <c r="A21" s="706" t="s">
        <v>484</v>
      </c>
      <c r="B21" s="216" t="s">
        <v>658</v>
      </c>
      <c r="C21" s="217" t="s">
        <v>140</v>
      </c>
      <c r="D21" s="218">
        <v>68</v>
      </c>
      <c r="E21" s="702">
        <f t="shared" si="9"/>
        <v>45713</v>
      </c>
      <c r="F21" s="703">
        <v>0.499305555555556</v>
      </c>
      <c r="G21" s="210"/>
      <c r="H21" s="213"/>
      <c r="I21" s="214">
        <f t="shared" si="1"/>
        <v>45712</v>
      </c>
      <c r="J21" s="212">
        <v>0.66666666666666696</v>
      </c>
      <c r="K21" s="707">
        <f t="shared" si="5"/>
        <v>45714</v>
      </c>
      <c r="L21" s="161">
        <f>K21+7</f>
        <v>45721</v>
      </c>
      <c r="M21" s="160">
        <f>K21+9</f>
        <v>45723</v>
      </c>
      <c r="N21" s="161">
        <f>K21+10</f>
        <v>45724</v>
      </c>
      <c r="O21" s="160"/>
      <c r="P21" s="160"/>
      <c r="Q21" s="160"/>
      <c r="R21" s="158">
        <f t="shared" si="6"/>
        <v>45732</v>
      </c>
      <c r="S21" s="158">
        <f t="shared" si="7"/>
        <v>45732</v>
      </c>
      <c r="T21" s="219">
        <f t="shared" si="8"/>
        <v>45732</v>
      </c>
      <c r="U21" s="705"/>
    </row>
    <row r="22" spans="1:21" ht="15.75" customHeight="1">
      <c r="A22" s="706" t="s">
        <v>147</v>
      </c>
      <c r="B22" s="216" t="s">
        <v>679</v>
      </c>
      <c r="C22" s="217" t="s">
        <v>140</v>
      </c>
      <c r="D22" s="218">
        <v>84</v>
      </c>
      <c r="E22" s="702">
        <f t="shared" si="9"/>
        <v>45716</v>
      </c>
      <c r="F22" s="703">
        <v>0.499305555555556</v>
      </c>
      <c r="G22" s="210">
        <f>E22-1</f>
        <v>45715</v>
      </c>
      <c r="H22" s="213">
        <v>0.66666666666666663</v>
      </c>
      <c r="I22" s="214">
        <f t="shared" si="1"/>
        <v>45715</v>
      </c>
      <c r="J22" s="212">
        <v>0.66666666666666696</v>
      </c>
      <c r="K22" s="707">
        <f t="shared" si="5"/>
        <v>45717</v>
      </c>
      <c r="L22" s="161"/>
      <c r="M22" s="160"/>
      <c r="N22" s="161"/>
      <c r="O22" s="160">
        <f>K22+8</f>
        <v>45725</v>
      </c>
      <c r="P22" s="160">
        <f>K22+8</f>
        <v>45725</v>
      </c>
      <c r="Q22" s="160"/>
      <c r="R22" s="158">
        <f t="shared" si="6"/>
        <v>45735</v>
      </c>
      <c r="S22" s="158">
        <f t="shared" si="7"/>
        <v>45735</v>
      </c>
      <c r="T22" s="219">
        <f t="shared" si="8"/>
        <v>45735</v>
      </c>
      <c r="U22" s="705"/>
    </row>
    <row r="23" spans="1:21" s="239" customFormat="1" ht="15.75" customHeight="1" thickBot="1">
      <c r="A23" s="649" t="s">
        <v>273</v>
      </c>
      <c r="B23" s="662" t="s">
        <v>473</v>
      </c>
      <c r="C23" s="663" t="s">
        <v>140</v>
      </c>
      <c r="D23" s="664">
        <v>42</v>
      </c>
      <c r="E23" s="650">
        <f t="shared" si="9"/>
        <v>45717</v>
      </c>
      <c r="F23" s="651">
        <v>0.499305555555556</v>
      </c>
      <c r="G23" s="652">
        <f>K23-2</f>
        <v>45716</v>
      </c>
      <c r="H23" s="653">
        <v>0.16597222222222222</v>
      </c>
      <c r="I23" s="654">
        <f t="shared" si="1"/>
        <v>45716</v>
      </c>
      <c r="J23" s="655">
        <v>0.66666666666666696</v>
      </c>
      <c r="K23" s="665">
        <f t="shared" si="5"/>
        <v>45718</v>
      </c>
      <c r="L23" s="656"/>
      <c r="M23" s="657">
        <f>K23+9</f>
        <v>45727</v>
      </c>
      <c r="N23" s="658">
        <f>K23+8</f>
        <v>45726</v>
      </c>
      <c r="O23" s="657">
        <f>K23+12</f>
        <v>45730</v>
      </c>
      <c r="P23" s="657">
        <f>K23+13</f>
        <v>45731</v>
      </c>
      <c r="Q23" s="657"/>
      <c r="R23" s="659"/>
      <c r="S23" s="659"/>
      <c r="T23" s="660"/>
      <c r="U23" s="661">
        <f>K23+10</f>
        <v>45728</v>
      </c>
    </row>
    <row r="24" spans="1:21" ht="15.75" customHeight="1">
      <c r="A24" s="327" t="s">
        <v>203</v>
      </c>
      <c r="B24" s="328" t="s">
        <v>792</v>
      </c>
      <c r="C24" s="329" t="s">
        <v>140</v>
      </c>
      <c r="D24" s="389">
        <v>4</v>
      </c>
      <c r="E24" s="330">
        <f t="shared" si="9"/>
        <v>45718</v>
      </c>
      <c r="F24" s="331">
        <v>0.499305555555556</v>
      </c>
      <c r="G24" s="332">
        <f>K24-2</f>
        <v>45717</v>
      </c>
      <c r="H24" s="333">
        <v>0.99930555555555556</v>
      </c>
      <c r="I24" s="334">
        <f t="shared" si="1"/>
        <v>45717</v>
      </c>
      <c r="J24" s="335">
        <v>0.66666666666666696</v>
      </c>
      <c r="K24" s="336">
        <f t="shared" si="5"/>
        <v>45719</v>
      </c>
      <c r="L24" s="337"/>
      <c r="M24" s="338"/>
      <c r="N24" s="339"/>
      <c r="O24" s="338">
        <f>K24+9</f>
        <v>45728</v>
      </c>
      <c r="P24" s="338">
        <f>K24+10</f>
        <v>45729</v>
      </c>
      <c r="Q24" s="338"/>
      <c r="R24" s="340">
        <f t="shared" si="6"/>
        <v>45737</v>
      </c>
      <c r="S24" s="340">
        <f t="shared" si="7"/>
        <v>45737</v>
      </c>
      <c r="T24" s="341">
        <f t="shared" si="8"/>
        <v>45737</v>
      </c>
      <c r="U24" s="342"/>
    </row>
    <row r="25" spans="1:21" ht="15.75" customHeight="1">
      <c r="A25" s="343" t="s">
        <v>145</v>
      </c>
      <c r="B25" s="390" t="s">
        <v>458</v>
      </c>
      <c r="C25" s="391" t="s">
        <v>140</v>
      </c>
      <c r="D25" s="392">
        <v>47</v>
      </c>
      <c r="E25" s="347">
        <f t="shared" si="9"/>
        <v>45719</v>
      </c>
      <c r="F25" s="348">
        <v>6.9444444444444447E-4</v>
      </c>
      <c r="G25" s="552"/>
      <c r="H25" s="979"/>
      <c r="I25" s="980">
        <f>K25-1</f>
        <v>45719</v>
      </c>
      <c r="J25" s="981">
        <v>0.16666666666666666</v>
      </c>
      <c r="K25" s="982">
        <f t="shared" si="5"/>
        <v>45720</v>
      </c>
      <c r="L25" s="983">
        <f>K25+9</f>
        <v>45729</v>
      </c>
      <c r="M25" s="984"/>
      <c r="N25" s="983"/>
      <c r="O25" s="984"/>
      <c r="P25" s="984"/>
      <c r="Q25" s="984">
        <f>K25+8</f>
        <v>45728</v>
      </c>
      <c r="R25" s="731"/>
      <c r="S25" s="731"/>
      <c r="T25" s="985"/>
      <c r="U25" s="358"/>
    </row>
    <row r="26" spans="1:21" ht="15.75" customHeight="1">
      <c r="A26" s="343" t="s">
        <v>484</v>
      </c>
      <c r="B26" s="344" t="s">
        <v>488</v>
      </c>
      <c r="C26" s="345" t="s">
        <v>140</v>
      </c>
      <c r="D26" s="395">
        <v>42</v>
      </c>
      <c r="E26" s="347">
        <f t="shared" si="9"/>
        <v>45720</v>
      </c>
      <c r="F26" s="348">
        <v>0.499305555555556</v>
      </c>
      <c r="G26" s="349"/>
      <c r="H26" s="350"/>
      <c r="I26" s="351">
        <f t="shared" si="1"/>
        <v>45719</v>
      </c>
      <c r="J26" s="352">
        <v>0.66666666666666696</v>
      </c>
      <c r="K26" s="353">
        <f t="shared" si="5"/>
        <v>45721</v>
      </c>
      <c r="L26" s="354">
        <f>K26+7</f>
        <v>45728</v>
      </c>
      <c r="M26" s="355">
        <f>K26+9</f>
        <v>45730</v>
      </c>
      <c r="N26" s="354">
        <f>K26+10</f>
        <v>45731</v>
      </c>
      <c r="O26" s="355"/>
      <c r="P26" s="355"/>
      <c r="Q26" s="355"/>
      <c r="R26" s="356">
        <f t="shared" si="6"/>
        <v>45739</v>
      </c>
      <c r="S26" s="356">
        <f t="shared" si="7"/>
        <v>45739</v>
      </c>
      <c r="T26" s="357">
        <f t="shared" si="8"/>
        <v>45739</v>
      </c>
      <c r="U26" s="358"/>
    </row>
    <row r="27" spans="1:21" ht="15.75" customHeight="1">
      <c r="A27" s="359" t="s">
        <v>147</v>
      </c>
      <c r="B27" s="344" t="s">
        <v>487</v>
      </c>
      <c r="C27" s="345" t="s">
        <v>140</v>
      </c>
      <c r="D27" s="396">
        <v>86</v>
      </c>
      <c r="E27" s="361">
        <f t="shared" si="9"/>
        <v>45723</v>
      </c>
      <c r="F27" s="348">
        <v>0.499305555555556</v>
      </c>
      <c r="G27" s="349">
        <f>E27-1</f>
        <v>45722</v>
      </c>
      <c r="H27" s="362">
        <v>0.66666666666666663</v>
      </c>
      <c r="I27" s="351">
        <f t="shared" si="1"/>
        <v>45722</v>
      </c>
      <c r="J27" s="363">
        <v>0.66666666666666696</v>
      </c>
      <c r="K27" s="353">
        <f t="shared" si="5"/>
        <v>45724</v>
      </c>
      <c r="L27" s="355"/>
      <c r="M27" s="355"/>
      <c r="N27" s="354"/>
      <c r="O27" s="355">
        <f>K27+8</f>
        <v>45732</v>
      </c>
      <c r="P27" s="355">
        <f>K27+8</f>
        <v>45732</v>
      </c>
      <c r="Q27" s="355"/>
      <c r="R27" s="356">
        <f t="shared" si="6"/>
        <v>45742</v>
      </c>
      <c r="S27" s="356">
        <f t="shared" si="7"/>
        <v>45742</v>
      </c>
      <c r="T27" s="357">
        <f t="shared" si="8"/>
        <v>45742</v>
      </c>
      <c r="U27" s="364"/>
    </row>
    <row r="28" spans="1:21" s="239" customFormat="1" ht="15.75" customHeight="1" thickBot="1">
      <c r="A28" s="649" t="s">
        <v>273</v>
      </c>
      <c r="B28" s="662" t="s">
        <v>415</v>
      </c>
      <c r="C28" s="663" t="s">
        <v>140</v>
      </c>
      <c r="D28" s="664">
        <v>70</v>
      </c>
      <c r="E28" s="650">
        <f t="shared" si="9"/>
        <v>45724</v>
      </c>
      <c r="F28" s="651">
        <v>0.499305555555556</v>
      </c>
      <c r="G28" s="652">
        <f>K28-2</f>
        <v>45723</v>
      </c>
      <c r="H28" s="653">
        <v>0.16597222222222222</v>
      </c>
      <c r="I28" s="654">
        <f t="shared" si="1"/>
        <v>45723</v>
      </c>
      <c r="J28" s="655">
        <v>0.66666666666666696</v>
      </c>
      <c r="K28" s="665">
        <f t="shared" si="5"/>
        <v>45725</v>
      </c>
      <c r="L28" s="656"/>
      <c r="M28" s="657">
        <f>K28+9</f>
        <v>45734</v>
      </c>
      <c r="N28" s="658">
        <f>K28+8</f>
        <v>45733</v>
      </c>
      <c r="O28" s="657">
        <f>K28+12</f>
        <v>45737</v>
      </c>
      <c r="P28" s="657">
        <f>K28+13</f>
        <v>45738</v>
      </c>
      <c r="Q28" s="657"/>
      <c r="R28" s="659"/>
      <c r="S28" s="659"/>
      <c r="T28" s="660"/>
      <c r="U28" s="661">
        <f>K28+10</f>
        <v>45735</v>
      </c>
    </row>
    <row r="29" spans="1:21" ht="15.75" customHeight="1">
      <c r="A29" s="327" t="s">
        <v>203</v>
      </c>
      <c r="B29" s="328" t="s">
        <v>558</v>
      </c>
      <c r="C29" s="329" t="s">
        <v>140</v>
      </c>
      <c r="D29" s="389">
        <v>13</v>
      </c>
      <c r="E29" s="330">
        <f t="shared" si="9"/>
        <v>45725</v>
      </c>
      <c r="F29" s="331">
        <v>0.499305555555556</v>
      </c>
      <c r="G29" s="332">
        <f>K29-2</f>
        <v>45724</v>
      </c>
      <c r="H29" s="333">
        <v>0.99930555555555556</v>
      </c>
      <c r="I29" s="334">
        <f t="shared" si="1"/>
        <v>45724</v>
      </c>
      <c r="J29" s="335">
        <v>0.66666666666666696</v>
      </c>
      <c r="K29" s="336">
        <f t="shared" si="5"/>
        <v>45726</v>
      </c>
      <c r="L29" s="337"/>
      <c r="M29" s="338"/>
      <c r="N29" s="339"/>
      <c r="O29" s="338">
        <f>K29+9</f>
        <v>45735</v>
      </c>
      <c r="P29" s="338">
        <f>K29+10</f>
        <v>45736</v>
      </c>
      <c r="Q29" s="338"/>
      <c r="R29" s="340">
        <f t="shared" si="6"/>
        <v>45744</v>
      </c>
      <c r="S29" s="340">
        <f t="shared" si="7"/>
        <v>45744</v>
      </c>
      <c r="T29" s="341">
        <f t="shared" si="8"/>
        <v>45744</v>
      </c>
      <c r="U29" s="342"/>
    </row>
    <row r="30" spans="1:21" ht="15.75" customHeight="1">
      <c r="A30" s="343" t="s">
        <v>145</v>
      </c>
      <c r="B30" s="390" t="s">
        <v>471</v>
      </c>
      <c r="C30" s="391" t="s">
        <v>140</v>
      </c>
      <c r="D30" s="392">
        <v>39</v>
      </c>
      <c r="E30" s="347">
        <f t="shared" si="9"/>
        <v>45726</v>
      </c>
      <c r="F30" s="348">
        <v>6.9444444444444447E-4</v>
      </c>
      <c r="G30" s="552"/>
      <c r="H30" s="979"/>
      <c r="I30" s="980">
        <f t="shared" si="1"/>
        <v>45725</v>
      </c>
      <c r="J30" s="981">
        <v>0.16666666666666666</v>
      </c>
      <c r="K30" s="982">
        <f t="shared" si="5"/>
        <v>45727</v>
      </c>
      <c r="L30" s="983">
        <f>K30+9</f>
        <v>45736</v>
      </c>
      <c r="M30" s="984"/>
      <c r="N30" s="983"/>
      <c r="O30" s="984"/>
      <c r="P30" s="984"/>
      <c r="Q30" s="984">
        <f>K30+8</f>
        <v>45735</v>
      </c>
      <c r="R30" s="731"/>
      <c r="S30" s="731"/>
      <c r="T30" s="985"/>
      <c r="U30" s="358"/>
    </row>
    <row r="31" spans="1:21" ht="15.75" customHeight="1">
      <c r="A31" s="343" t="s">
        <v>484</v>
      </c>
      <c r="B31" s="344" t="s">
        <v>589</v>
      </c>
      <c r="C31" s="345" t="s">
        <v>140</v>
      </c>
      <c r="D31" s="395">
        <v>503</v>
      </c>
      <c r="E31" s="347">
        <f t="shared" si="9"/>
        <v>45727</v>
      </c>
      <c r="F31" s="348">
        <v>0.499305555555556</v>
      </c>
      <c r="G31" s="349"/>
      <c r="H31" s="350"/>
      <c r="I31" s="351">
        <f t="shared" si="1"/>
        <v>45726</v>
      </c>
      <c r="J31" s="352">
        <v>0.66666666666666696</v>
      </c>
      <c r="K31" s="353">
        <f t="shared" si="5"/>
        <v>45728</v>
      </c>
      <c r="L31" s="354">
        <f>K31+7</f>
        <v>45735</v>
      </c>
      <c r="M31" s="355">
        <f>K31+9</f>
        <v>45737</v>
      </c>
      <c r="N31" s="354">
        <f>K31+10</f>
        <v>45738</v>
      </c>
      <c r="O31" s="355"/>
      <c r="P31" s="355"/>
      <c r="Q31" s="355"/>
      <c r="R31" s="356">
        <f t="shared" si="6"/>
        <v>45746</v>
      </c>
      <c r="S31" s="356">
        <f t="shared" si="7"/>
        <v>45746</v>
      </c>
      <c r="T31" s="357">
        <f t="shared" si="8"/>
        <v>45746</v>
      </c>
      <c r="U31" s="358"/>
    </row>
    <row r="32" spans="1:21" s="239" customFormat="1" ht="15.75" customHeight="1">
      <c r="A32" s="818" t="s">
        <v>147</v>
      </c>
      <c r="B32" s="207" t="s">
        <v>333</v>
      </c>
      <c r="C32" s="208" t="s">
        <v>140</v>
      </c>
      <c r="D32" s="209">
        <v>51</v>
      </c>
      <c r="E32" s="819">
        <f t="shared" si="9"/>
        <v>45730</v>
      </c>
      <c r="F32" s="703">
        <v>0.499305555555556</v>
      </c>
      <c r="G32" s="210">
        <f>E32-1</f>
        <v>45729</v>
      </c>
      <c r="H32" s="211">
        <v>0.66666666666666663</v>
      </c>
      <c r="I32" s="214">
        <f t="shared" si="1"/>
        <v>45729</v>
      </c>
      <c r="J32" s="215">
        <v>0.66666666666666696</v>
      </c>
      <c r="K32" s="704">
        <f t="shared" si="5"/>
        <v>45731</v>
      </c>
      <c r="L32" s="160"/>
      <c r="M32" s="160"/>
      <c r="N32" s="161"/>
      <c r="O32" s="160">
        <f>K32+8</f>
        <v>45739</v>
      </c>
      <c r="P32" s="160">
        <f>K32+8</f>
        <v>45739</v>
      </c>
      <c r="Q32" s="160"/>
      <c r="R32" s="158">
        <f t="shared" si="6"/>
        <v>45749</v>
      </c>
      <c r="S32" s="158">
        <f t="shared" si="7"/>
        <v>45749</v>
      </c>
      <c r="T32" s="219">
        <f t="shared" si="8"/>
        <v>45749</v>
      </c>
      <c r="U32" s="820"/>
    </row>
    <row r="33" spans="1:21" s="239" customFormat="1" ht="15.75" customHeight="1" thickBot="1">
      <c r="A33" s="649" t="s">
        <v>273</v>
      </c>
      <c r="B33" s="662" t="s">
        <v>489</v>
      </c>
      <c r="C33" s="663" t="s">
        <v>140</v>
      </c>
      <c r="D33" s="666">
        <v>74</v>
      </c>
      <c r="E33" s="650">
        <f t="shared" si="9"/>
        <v>45731</v>
      </c>
      <c r="F33" s="651">
        <v>0.499305555555556</v>
      </c>
      <c r="G33" s="652">
        <f>K33-2</f>
        <v>45730</v>
      </c>
      <c r="H33" s="653">
        <v>0.16597222222222222</v>
      </c>
      <c r="I33" s="654">
        <f t="shared" si="1"/>
        <v>45730</v>
      </c>
      <c r="J33" s="655">
        <v>0.66666666666666696</v>
      </c>
      <c r="K33" s="665">
        <f t="shared" si="5"/>
        <v>45732</v>
      </c>
      <c r="L33" s="656"/>
      <c r="M33" s="657">
        <f>K33+9</f>
        <v>45741</v>
      </c>
      <c r="N33" s="658">
        <f>K33+8</f>
        <v>45740</v>
      </c>
      <c r="O33" s="657">
        <f>K33+12</f>
        <v>45744</v>
      </c>
      <c r="P33" s="657">
        <f>K33+13</f>
        <v>45745</v>
      </c>
      <c r="Q33" s="657"/>
      <c r="R33" s="659">
        <f t="shared" si="6"/>
        <v>45750</v>
      </c>
      <c r="S33" s="659">
        <f t="shared" si="7"/>
        <v>45750</v>
      </c>
      <c r="T33" s="660">
        <f t="shared" si="8"/>
        <v>45750</v>
      </c>
      <c r="U33" s="661">
        <f>K33+10</f>
        <v>45742</v>
      </c>
    </row>
    <row r="34" spans="1:21" ht="15.75" customHeight="1">
      <c r="A34" s="327" t="s">
        <v>203</v>
      </c>
      <c r="B34" s="328" t="s">
        <v>486</v>
      </c>
      <c r="C34" s="329" t="s">
        <v>140</v>
      </c>
      <c r="D34" s="389">
        <v>21</v>
      </c>
      <c r="E34" s="330">
        <f t="shared" si="9"/>
        <v>45732</v>
      </c>
      <c r="F34" s="331">
        <v>0.499305555555556</v>
      </c>
      <c r="G34" s="332">
        <f>K34-2</f>
        <v>45731</v>
      </c>
      <c r="H34" s="333">
        <v>0.99930555555555556</v>
      </c>
      <c r="I34" s="334">
        <f t="shared" si="1"/>
        <v>45731</v>
      </c>
      <c r="J34" s="335">
        <v>0.66666666666666696</v>
      </c>
      <c r="K34" s="336">
        <f t="shared" si="5"/>
        <v>45733</v>
      </c>
      <c r="L34" s="337"/>
      <c r="M34" s="338"/>
      <c r="N34" s="339"/>
      <c r="O34" s="338">
        <f>K34+9</f>
        <v>45742</v>
      </c>
      <c r="P34" s="338">
        <f>K34+10</f>
        <v>45743</v>
      </c>
      <c r="Q34" s="338"/>
      <c r="R34" s="340">
        <f t="shared" si="6"/>
        <v>45751</v>
      </c>
      <c r="S34" s="340">
        <f t="shared" si="7"/>
        <v>45751</v>
      </c>
      <c r="T34" s="341">
        <f t="shared" si="8"/>
        <v>45751</v>
      </c>
      <c r="U34" s="342"/>
    </row>
    <row r="35" spans="1:21" ht="15.75" customHeight="1">
      <c r="A35" s="343" t="s">
        <v>145</v>
      </c>
      <c r="B35" s="390" t="s">
        <v>590</v>
      </c>
      <c r="C35" s="391" t="s">
        <v>140</v>
      </c>
      <c r="D35" s="392">
        <v>78</v>
      </c>
      <c r="E35" s="347">
        <f t="shared" si="9"/>
        <v>45733</v>
      </c>
      <c r="F35" s="348">
        <v>6.9444444444444447E-4</v>
      </c>
      <c r="G35" s="552"/>
      <c r="H35" s="979"/>
      <c r="I35" s="980">
        <f t="shared" si="1"/>
        <v>45732</v>
      </c>
      <c r="J35" s="981">
        <v>0.16666666666666666</v>
      </c>
      <c r="K35" s="982">
        <f t="shared" si="5"/>
        <v>45734</v>
      </c>
      <c r="L35" s="983">
        <f>K35+9</f>
        <v>45743</v>
      </c>
      <c r="M35" s="984"/>
      <c r="N35" s="983"/>
      <c r="O35" s="984"/>
      <c r="P35" s="984"/>
      <c r="Q35" s="984">
        <f>K35+8</f>
        <v>45742</v>
      </c>
      <c r="R35" s="731">
        <f t="shared" si="6"/>
        <v>45752</v>
      </c>
      <c r="S35" s="731">
        <f t="shared" si="7"/>
        <v>45752</v>
      </c>
      <c r="T35" s="985">
        <f t="shared" si="8"/>
        <v>45752</v>
      </c>
      <c r="U35" s="358"/>
    </row>
    <row r="36" spans="1:21" ht="15.75" customHeight="1">
      <c r="A36" s="343" t="s">
        <v>484</v>
      </c>
      <c r="B36" s="344" t="s">
        <v>658</v>
      </c>
      <c r="C36" s="345" t="s">
        <v>140</v>
      </c>
      <c r="D36" s="395">
        <v>69</v>
      </c>
      <c r="E36" s="347">
        <f t="shared" si="9"/>
        <v>45734</v>
      </c>
      <c r="F36" s="348">
        <v>0.499305555555556</v>
      </c>
      <c r="G36" s="349"/>
      <c r="H36" s="350"/>
      <c r="I36" s="351">
        <f t="shared" si="1"/>
        <v>45733</v>
      </c>
      <c r="J36" s="352">
        <v>0.66666666666666696</v>
      </c>
      <c r="K36" s="353">
        <f t="shared" si="5"/>
        <v>45735</v>
      </c>
      <c r="L36" s="354">
        <f>K36+7</f>
        <v>45742</v>
      </c>
      <c r="M36" s="355">
        <f>K36+9</f>
        <v>45744</v>
      </c>
      <c r="N36" s="354">
        <f>K36+10</f>
        <v>45745</v>
      </c>
      <c r="O36" s="355"/>
      <c r="P36" s="355"/>
      <c r="Q36" s="355"/>
      <c r="R36" s="356">
        <f t="shared" si="6"/>
        <v>45753</v>
      </c>
      <c r="S36" s="356">
        <f t="shared" si="7"/>
        <v>45753</v>
      </c>
      <c r="T36" s="357">
        <f t="shared" si="8"/>
        <v>45753</v>
      </c>
      <c r="U36" s="358"/>
    </row>
    <row r="37" spans="1:21" ht="15.75" customHeight="1">
      <c r="A37" s="359" t="s">
        <v>147</v>
      </c>
      <c r="B37" s="344" t="s">
        <v>679</v>
      </c>
      <c r="C37" s="345" t="s">
        <v>140</v>
      </c>
      <c r="D37" s="393">
        <v>85</v>
      </c>
      <c r="E37" s="361">
        <f t="shared" si="9"/>
        <v>45737</v>
      </c>
      <c r="F37" s="348">
        <v>0.499305555555556</v>
      </c>
      <c r="G37" s="349">
        <f>E37-1</f>
        <v>45736</v>
      </c>
      <c r="H37" s="362">
        <v>0.66666666666666663</v>
      </c>
      <c r="I37" s="351">
        <f t="shared" si="1"/>
        <v>45736</v>
      </c>
      <c r="J37" s="363">
        <v>0.66666666666666696</v>
      </c>
      <c r="K37" s="353">
        <f t="shared" si="5"/>
        <v>45738</v>
      </c>
      <c r="L37" s="355"/>
      <c r="M37" s="355"/>
      <c r="N37" s="354"/>
      <c r="O37" s="355">
        <f>K37+8</f>
        <v>45746</v>
      </c>
      <c r="P37" s="355">
        <f>K37+8</f>
        <v>45746</v>
      </c>
      <c r="Q37" s="355"/>
      <c r="R37" s="356">
        <f t="shared" si="6"/>
        <v>45756</v>
      </c>
      <c r="S37" s="356">
        <f t="shared" si="7"/>
        <v>45756</v>
      </c>
      <c r="T37" s="357">
        <f t="shared" si="8"/>
        <v>45756</v>
      </c>
      <c r="U37" s="364"/>
    </row>
    <row r="38" spans="1:21" s="239" customFormat="1" ht="15.75" customHeight="1" thickBot="1">
      <c r="A38" s="649" t="s">
        <v>273</v>
      </c>
      <c r="B38" s="662" t="s">
        <v>736</v>
      </c>
      <c r="C38" s="663" t="s">
        <v>140</v>
      </c>
      <c r="D38" s="666">
        <v>67</v>
      </c>
      <c r="E38" s="650">
        <f t="shared" si="9"/>
        <v>45738</v>
      </c>
      <c r="F38" s="651">
        <v>0.499305555555556</v>
      </c>
      <c r="G38" s="652">
        <f>K38-2</f>
        <v>45737</v>
      </c>
      <c r="H38" s="653">
        <v>0.16597222222222222</v>
      </c>
      <c r="I38" s="654">
        <f t="shared" si="1"/>
        <v>45737</v>
      </c>
      <c r="J38" s="655">
        <v>0.66666666666666696</v>
      </c>
      <c r="K38" s="665">
        <f t="shared" si="5"/>
        <v>45739</v>
      </c>
      <c r="L38" s="656"/>
      <c r="M38" s="657">
        <f>K38+9</f>
        <v>45748</v>
      </c>
      <c r="N38" s="658">
        <f>K38+8</f>
        <v>45747</v>
      </c>
      <c r="O38" s="657">
        <f>K38+12</f>
        <v>45751</v>
      </c>
      <c r="P38" s="657">
        <f>K38+13</f>
        <v>45752</v>
      </c>
      <c r="Q38" s="657"/>
      <c r="R38" s="659"/>
      <c r="S38" s="659"/>
      <c r="T38" s="660"/>
      <c r="U38" s="661">
        <f>K38+10</f>
        <v>45749</v>
      </c>
    </row>
    <row r="39" spans="1:21" ht="15.75" customHeight="1">
      <c r="A39" s="327" t="s">
        <v>203</v>
      </c>
      <c r="B39" s="328" t="s">
        <v>559</v>
      </c>
      <c r="C39" s="329" t="s">
        <v>140</v>
      </c>
      <c r="D39" s="389">
        <v>12</v>
      </c>
      <c r="E39" s="330">
        <f t="shared" si="9"/>
        <v>45739</v>
      </c>
      <c r="F39" s="331">
        <v>0.499305555555556</v>
      </c>
      <c r="G39" s="332">
        <f>K39-2</f>
        <v>45738</v>
      </c>
      <c r="H39" s="333">
        <v>0.99930555555555556</v>
      </c>
      <c r="I39" s="334">
        <f t="shared" si="1"/>
        <v>45738</v>
      </c>
      <c r="J39" s="335">
        <v>0.66666666666666696</v>
      </c>
      <c r="K39" s="336">
        <f t="shared" si="5"/>
        <v>45740</v>
      </c>
      <c r="L39" s="337"/>
      <c r="M39" s="338"/>
      <c r="N39" s="339"/>
      <c r="O39" s="338">
        <f>K39+9</f>
        <v>45749</v>
      </c>
      <c r="P39" s="338">
        <f>K39+10</f>
        <v>45750</v>
      </c>
      <c r="Q39" s="338"/>
      <c r="R39" s="340">
        <f t="shared" si="6"/>
        <v>45758</v>
      </c>
      <c r="S39" s="340">
        <f t="shared" si="7"/>
        <v>45758</v>
      </c>
      <c r="T39" s="341">
        <f t="shared" si="8"/>
        <v>45758</v>
      </c>
      <c r="U39" s="342"/>
    </row>
    <row r="40" spans="1:21" ht="15.75" customHeight="1">
      <c r="A40" s="343" t="s">
        <v>145</v>
      </c>
      <c r="B40" s="390" t="s">
        <v>458</v>
      </c>
      <c r="C40" s="391" t="s">
        <v>140</v>
      </c>
      <c r="D40" s="392">
        <v>48</v>
      </c>
      <c r="E40" s="347">
        <f t="shared" si="9"/>
        <v>45740</v>
      </c>
      <c r="F40" s="348">
        <v>6.9444444444444447E-4</v>
      </c>
      <c r="G40" s="552"/>
      <c r="H40" s="979"/>
      <c r="I40" s="980">
        <f t="shared" si="1"/>
        <v>45739</v>
      </c>
      <c r="J40" s="981">
        <v>0.16666666666666666</v>
      </c>
      <c r="K40" s="982">
        <f t="shared" si="5"/>
        <v>45741</v>
      </c>
      <c r="L40" s="983">
        <f>K40+9</f>
        <v>45750</v>
      </c>
      <c r="M40" s="984"/>
      <c r="N40" s="983"/>
      <c r="O40" s="984"/>
      <c r="P40" s="984"/>
      <c r="Q40" s="984">
        <f>K40+8</f>
        <v>45749</v>
      </c>
      <c r="R40" s="731">
        <f t="shared" si="6"/>
        <v>45759</v>
      </c>
      <c r="S40" s="731">
        <f t="shared" si="7"/>
        <v>45759</v>
      </c>
      <c r="T40" s="985">
        <f t="shared" si="8"/>
        <v>45759</v>
      </c>
      <c r="U40" s="358"/>
    </row>
    <row r="41" spans="1:21" ht="15.75" customHeight="1">
      <c r="A41" s="343" t="s">
        <v>484</v>
      </c>
      <c r="B41" s="344" t="s">
        <v>488</v>
      </c>
      <c r="C41" s="345" t="s">
        <v>140</v>
      </c>
      <c r="D41" s="395">
        <v>43</v>
      </c>
      <c r="E41" s="347">
        <f t="shared" si="9"/>
        <v>45741</v>
      </c>
      <c r="F41" s="348">
        <v>0.499305555555556</v>
      </c>
      <c r="G41" s="349"/>
      <c r="H41" s="350"/>
      <c r="I41" s="351">
        <f t="shared" si="1"/>
        <v>45740</v>
      </c>
      <c r="J41" s="352">
        <v>0.66666666666666696</v>
      </c>
      <c r="K41" s="353">
        <f t="shared" si="5"/>
        <v>45742</v>
      </c>
      <c r="L41" s="354">
        <f>K41+7</f>
        <v>45749</v>
      </c>
      <c r="M41" s="355">
        <f>K41+9</f>
        <v>45751</v>
      </c>
      <c r="N41" s="354">
        <f>K41+10</f>
        <v>45752</v>
      </c>
      <c r="O41" s="355"/>
      <c r="P41" s="355"/>
      <c r="Q41" s="355"/>
      <c r="R41" s="356">
        <f t="shared" si="6"/>
        <v>45760</v>
      </c>
      <c r="S41" s="356">
        <f t="shared" si="7"/>
        <v>45760</v>
      </c>
      <c r="T41" s="357">
        <f t="shared" si="8"/>
        <v>45760</v>
      </c>
      <c r="U41" s="358"/>
    </row>
    <row r="42" spans="1:21" ht="15.75" customHeight="1">
      <c r="A42" s="359" t="s">
        <v>147</v>
      </c>
      <c r="B42" s="344" t="s">
        <v>487</v>
      </c>
      <c r="C42" s="345" t="s">
        <v>140</v>
      </c>
      <c r="D42" s="396">
        <v>87</v>
      </c>
      <c r="E42" s="361">
        <f t="shared" si="9"/>
        <v>45744</v>
      </c>
      <c r="F42" s="348">
        <v>0.499305555555556</v>
      </c>
      <c r="G42" s="349">
        <f>E42-1</f>
        <v>45743</v>
      </c>
      <c r="H42" s="362">
        <v>0.66666666666666663</v>
      </c>
      <c r="I42" s="351">
        <f t="shared" si="1"/>
        <v>45743</v>
      </c>
      <c r="J42" s="363">
        <v>0.66666666666666696</v>
      </c>
      <c r="K42" s="353">
        <f t="shared" si="5"/>
        <v>45745</v>
      </c>
      <c r="L42" s="355"/>
      <c r="M42" s="355"/>
      <c r="N42" s="354"/>
      <c r="O42" s="355">
        <f>K42+8</f>
        <v>45753</v>
      </c>
      <c r="P42" s="355">
        <f>K42+8</f>
        <v>45753</v>
      </c>
      <c r="Q42" s="355"/>
      <c r="R42" s="356">
        <f t="shared" si="6"/>
        <v>45763</v>
      </c>
      <c r="S42" s="356">
        <f t="shared" si="7"/>
        <v>45763</v>
      </c>
      <c r="T42" s="357">
        <f t="shared" si="8"/>
        <v>45763</v>
      </c>
      <c r="U42" s="364"/>
    </row>
    <row r="43" spans="1:21" ht="15.75" customHeight="1" thickBot="1">
      <c r="A43" s="365" t="s">
        <v>273</v>
      </c>
      <c r="B43" s="366" t="s">
        <v>473</v>
      </c>
      <c r="C43" s="367" t="s">
        <v>140</v>
      </c>
      <c r="D43" s="368">
        <v>43</v>
      </c>
      <c r="E43" s="369">
        <f t="shared" si="9"/>
        <v>45745</v>
      </c>
      <c r="F43" s="370">
        <v>0.499305555555556</v>
      </c>
      <c r="G43" s="371">
        <f>K43-2</f>
        <v>45744</v>
      </c>
      <c r="H43" s="372">
        <v>0.16597222222222222</v>
      </c>
      <c r="I43" s="373">
        <f t="shared" si="1"/>
        <v>45744</v>
      </c>
      <c r="J43" s="374">
        <v>0.66666666666666696</v>
      </c>
      <c r="K43" s="394">
        <f t="shared" si="5"/>
        <v>45746</v>
      </c>
      <c r="L43" s="375"/>
      <c r="M43" s="376">
        <f>K43+9</f>
        <v>45755</v>
      </c>
      <c r="N43" s="377">
        <f>K43+8</f>
        <v>45754</v>
      </c>
      <c r="O43" s="376">
        <f>K43+12</f>
        <v>45758</v>
      </c>
      <c r="P43" s="376">
        <f>K43+13</f>
        <v>45759</v>
      </c>
      <c r="Q43" s="376"/>
      <c r="R43" s="378"/>
      <c r="S43" s="378"/>
      <c r="T43" s="379"/>
      <c r="U43" s="380">
        <f>K43+10</f>
        <v>45756</v>
      </c>
    </row>
    <row r="44" spans="1:21" s="700" customFormat="1" ht="15.75" hidden="1" customHeight="1">
      <c r="A44" s="327" t="s">
        <v>203</v>
      </c>
      <c r="B44" s="328" t="s">
        <v>792</v>
      </c>
      <c r="C44" s="329" t="s">
        <v>140</v>
      </c>
      <c r="D44" s="389">
        <v>5</v>
      </c>
      <c r="E44" s="330">
        <f t="shared" si="9"/>
        <v>45746</v>
      </c>
      <c r="F44" s="331">
        <v>0.499305555555556</v>
      </c>
      <c r="G44" s="332">
        <f>K44-2</f>
        <v>45745</v>
      </c>
      <c r="H44" s="333">
        <v>0.99930555555555556</v>
      </c>
      <c r="I44" s="334">
        <f t="shared" si="1"/>
        <v>45745</v>
      </c>
      <c r="J44" s="335">
        <v>0.66666666666666696</v>
      </c>
      <c r="K44" s="336">
        <f t="shared" si="5"/>
        <v>45747</v>
      </c>
      <c r="L44" s="337"/>
      <c r="M44" s="338"/>
      <c r="N44" s="339"/>
      <c r="O44" s="338">
        <f>K44+9</f>
        <v>45756</v>
      </c>
      <c r="P44" s="338">
        <f>K44+10</f>
        <v>45757</v>
      </c>
      <c r="Q44" s="338"/>
      <c r="R44" s="340">
        <f t="shared" si="6"/>
        <v>45765</v>
      </c>
      <c r="S44" s="340">
        <f t="shared" si="7"/>
        <v>45765</v>
      </c>
      <c r="T44" s="341">
        <f t="shared" si="8"/>
        <v>45765</v>
      </c>
      <c r="U44" s="342"/>
    </row>
    <row r="45" spans="1:21" s="700" customFormat="1" ht="15.75" hidden="1" customHeight="1">
      <c r="A45" s="343" t="s">
        <v>145</v>
      </c>
      <c r="B45" s="390" t="s">
        <v>590</v>
      </c>
      <c r="C45" s="391" t="s">
        <v>140</v>
      </c>
      <c r="D45" s="392">
        <v>74</v>
      </c>
      <c r="E45" s="347">
        <f t="shared" si="9"/>
        <v>45747</v>
      </c>
      <c r="F45" s="348">
        <v>6.9444444444444447E-4</v>
      </c>
      <c r="G45" s="552"/>
      <c r="H45" s="979"/>
      <c r="I45" s="980">
        <f t="shared" si="1"/>
        <v>45746</v>
      </c>
      <c r="J45" s="981">
        <v>0.16666666666666666</v>
      </c>
      <c r="K45" s="982">
        <f t="shared" si="5"/>
        <v>45748</v>
      </c>
      <c r="L45" s="983">
        <f>K45+9</f>
        <v>45757</v>
      </c>
      <c r="M45" s="984"/>
      <c r="N45" s="983"/>
      <c r="O45" s="984"/>
      <c r="P45" s="984"/>
      <c r="Q45" s="984">
        <f>K45+8</f>
        <v>45756</v>
      </c>
      <c r="R45" s="731">
        <f t="shared" si="6"/>
        <v>45766</v>
      </c>
      <c r="S45" s="731">
        <f t="shared" si="7"/>
        <v>45766</v>
      </c>
      <c r="T45" s="985">
        <f t="shared" si="8"/>
        <v>45766</v>
      </c>
      <c r="U45" s="358"/>
    </row>
    <row r="46" spans="1:21" s="700" customFormat="1" ht="15.75" hidden="1" customHeight="1">
      <c r="A46" s="343" t="s">
        <v>484</v>
      </c>
      <c r="B46" s="344" t="s">
        <v>485</v>
      </c>
      <c r="C46" s="345" t="s">
        <v>140</v>
      </c>
      <c r="D46" s="395">
        <v>4</v>
      </c>
      <c r="E46" s="347">
        <f t="shared" si="9"/>
        <v>45748</v>
      </c>
      <c r="F46" s="348">
        <v>0.499305555555556</v>
      </c>
      <c r="G46" s="349"/>
      <c r="H46" s="350"/>
      <c r="I46" s="351">
        <f t="shared" si="1"/>
        <v>45747</v>
      </c>
      <c r="J46" s="352">
        <v>0.66666666666666696</v>
      </c>
      <c r="K46" s="353">
        <f t="shared" si="5"/>
        <v>45749</v>
      </c>
      <c r="L46" s="354">
        <f>K46+7</f>
        <v>45756</v>
      </c>
      <c r="M46" s="355">
        <f>K46+9</f>
        <v>45758</v>
      </c>
      <c r="N46" s="354">
        <f>K46+10</f>
        <v>45759</v>
      </c>
      <c r="O46" s="355"/>
      <c r="P46" s="355"/>
      <c r="Q46" s="355"/>
      <c r="R46" s="356">
        <f t="shared" si="6"/>
        <v>45767</v>
      </c>
      <c r="S46" s="356">
        <f t="shared" si="7"/>
        <v>45767</v>
      </c>
      <c r="T46" s="357">
        <f t="shared" si="8"/>
        <v>45767</v>
      </c>
      <c r="U46" s="358"/>
    </row>
    <row r="47" spans="1:21" s="700" customFormat="1" ht="15.75" hidden="1" customHeight="1">
      <c r="A47" s="359" t="s">
        <v>147</v>
      </c>
      <c r="B47" s="344" t="s">
        <v>564</v>
      </c>
      <c r="C47" s="345" t="s">
        <v>140</v>
      </c>
      <c r="D47" s="393"/>
      <c r="E47" s="361">
        <f t="shared" si="9"/>
        <v>45751</v>
      </c>
      <c r="F47" s="348">
        <v>0.499305555555556</v>
      </c>
      <c r="G47" s="349">
        <f>E47-1</f>
        <v>45750</v>
      </c>
      <c r="H47" s="362">
        <v>0.66666666666666663</v>
      </c>
      <c r="I47" s="351">
        <f t="shared" si="1"/>
        <v>45750</v>
      </c>
      <c r="J47" s="363">
        <v>0.66666666666666696</v>
      </c>
      <c r="K47" s="353">
        <f t="shared" si="5"/>
        <v>45752</v>
      </c>
      <c r="L47" s="355"/>
      <c r="M47" s="355"/>
      <c r="N47" s="354"/>
      <c r="O47" s="355">
        <f>K47+8</f>
        <v>45760</v>
      </c>
      <c r="P47" s="355">
        <f>K47+8</f>
        <v>45760</v>
      </c>
      <c r="Q47" s="355"/>
      <c r="R47" s="356">
        <f t="shared" si="6"/>
        <v>45770</v>
      </c>
      <c r="S47" s="356">
        <f t="shared" si="7"/>
        <v>45770</v>
      </c>
      <c r="T47" s="357">
        <f t="shared" si="8"/>
        <v>45770</v>
      </c>
      <c r="U47" s="364"/>
    </row>
    <row r="48" spans="1:21" s="700" customFormat="1" ht="15.75" hidden="1" customHeight="1" thickBot="1">
      <c r="A48" s="365" t="s">
        <v>273</v>
      </c>
      <c r="B48" s="366" t="s">
        <v>490</v>
      </c>
      <c r="C48" s="367" t="s">
        <v>140</v>
      </c>
      <c r="D48" s="368">
        <v>36</v>
      </c>
      <c r="E48" s="369">
        <f t="shared" si="9"/>
        <v>45752</v>
      </c>
      <c r="F48" s="370">
        <v>0.499305555555556</v>
      </c>
      <c r="G48" s="371">
        <f>K48-2</f>
        <v>45751</v>
      </c>
      <c r="H48" s="372">
        <v>0.16597222222222222</v>
      </c>
      <c r="I48" s="373">
        <f t="shared" si="1"/>
        <v>45751</v>
      </c>
      <c r="J48" s="374">
        <v>0.66666666666666696</v>
      </c>
      <c r="K48" s="394">
        <f t="shared" si="5"/>
        <v>45753</v>
      </c>
      <c r="L48" s="375"/>
      <c r="M48" s="376">
        <f>K48+9</f>
        <v>45762</v>
      </c>
      <c r="N48" s="377">
        <f>K48+8</f>
        <v>45761</v>
      </c>
      <c r="O48" s="376">
        <f>K48+12</f>
        <v>45765</v>
      </c>
      <c r="P48" s="376">
        <f>K48+13</f>
        <v>45766</v>
      </c>
      <c r="Q48" s="376"/>
      <c r="R48" s="378"/>
      <c r="S48" s="378"/>
      <c r="T48" s="379"/>
      <c r="U48" s="380">
        <f>K48+10</f>
        <v>45763</v>
      </c>
    </row>
    <row r="49" spans="1:21" s="700" customFormat="1" ht="15.75" hidden="1" customHeight="1">
      <c r="A49" s="327" t="s">
        <v>203</v>
      </c>
      <c r="B49" s="328" t="s">
        <v>486</v>
      </c>
      <c r="C49" s="329" t="s">
        <v>140</v>
      </c>
      <c r="D49" s="389">
        <v>15</v>
      </c>
      <c r="E49" s="330">
        <f t="shared" si="9"/>
        <v>45753</v>
      </c>
      <c r="F49" s="331">
        <v>0.499305555555556</v>
      </c>
      <c r="G49" s="332">
        <f>K49-2</f>
        <v>45752</v>
      </c>
      <c r="H49" s="333">
        <v>0.99930555555555556</v>
      </c>
      <c r="I49" s="334">
        <f t="shared" si="1"/>
        <v>45752</v>
      </c>
      <c r="J49" s="335">
        <v>0.66666666666666696</v>
      </c>
      <c r="K49" s="336">
        <f t="shared" si="5"/>
        <v>45754</v>
      </c>
      <c r="L49" s="337"/>
      <c r="M49" s="338"/>
      <c r="N49" s="339"/>
      <c r="O49" s="338">
        <f>K49+9</f>
        <v>45763</v>
      </c>
      <c r="P49" s="338">
        <f>K49+10</f>
        <v>45764</v>
      </c>
      <c r="Q49" s="338"/>
      <c r="R49" s="340">
        <f t="shared" si="6"/>
        <v>45772</v>
      </c>
      <c r="S49" s="340">
        <f t="shared" si="7"/>
        <v>45772</v>
      </c>
      <c r="T49" s="341">
        <f t="shared" si="8"/>
        <v>45772</v>
      </c>
      <c r="U49" s="342"/>
    </row>
    <row r="50" spans="1:21" s="700" customFormat="1" ht="15.75" hidden="1" customHeight="1">
      <c r="A50" s="343" t="s">
        <v>484</v>
      </c>
      <c r="B50" s="390" t="s">
        <v>557</v>
      </c>
      <c r="C50" s="391" t="s">
        <v>140</v>
      </c>
      <c r="D50" s="392">
        <v>30</v>
      </c>
      <c r="E50" s="347">
        <f t="shared" si="9"/>
        <v>45754</v>
      </c>
      <c r="F50" s="348">
        <v>6.9444444444444447E-4</v>
      </c>
      <c r="G50" s="552"/>
      <c r="H50" s="979"/>
      <c r="I50" s="980">
        <f t="shared" si="1"/>
        <v>45753</v>
      </c>
      <c r="J50" s="981">
        <v>0.16666666666666666</v>
      </c>
      <c r="K50" s="982">
        <f t="shared" si="5"/>
        <v>45755</v>
      </c>
      <c r="L50" s="983">
        <f>K50+9</f>
        <v>45764</v>
      </c>
      <c r="M50" s="984"/>
      <c r="N50" s="983"/>
      <c r="O50" s="984"/>
      <c r="P50" s="984"/>
      <c r="Q50" s="984">
        <f>K50+8</f>
        <v>45763</v>
      </c>
      <c r="R50" s="731">
        <f t="shared" si="6"/>
        <v>45773</v>
      </c>
      <c r="S50" s="731">
        <f t="shared" si="7"/>
        <v>45773</v>
      </c>
      <c r="T50" s="985">
        <f t="shared" si="8"/>
        <v>45773</v>
      </c>
      <c r="U50" s="358"/>
    </row>
    <row r="51" spans="1:21" s="310" customFormat="1" ht="15.75" hidden="1" customHeight="1">
      <c r="A51" s="701" t="s">
        <v>147</v>
      </c>
      <c r="B51" s="207" t="s">
        <v>488</v>
      </c>
      <c r="C51" s="208" t="s">
        <v>140</v>
      </c>
      <c r="D51" s="209">
        <v>34</v>
      </c>
      <c r="E51" s="702">
        <f t="shared" si="9"/>
        <v>45755</v>
      </c>
      <c r="F51" s="703">
        <v>0.499305555555556</v>
      </c>
      <c r="G51" s="210"/>
      <c r="H51" s="213"/>
      <c r="I51" s="214">
        <f t="shared" si="1"/>
        <v>45754</v>
      </c>
      <c r="J51" s="212">
        <v>0.66666666666666696</v>
      </c>
      <c r="K51" s="704">
        <f t="shared" si="5"/>
        <v>45756</v>
      </c>
      <c r="L51" s="161">
        <f>K51+7</f>
        <v>45763</v>
      </c>
      <c r="M51" s="160">
        <f>K51+9</f>
        <v>45765</v>
      </c>
      <c r="N51" s="161">
        <f>K51+10</f>
        <v>45766</v>
      </c>
      <c r="O51" s="160"/>
      <c r="P51" s="160"/>
      <c r="Q51" s="160"/>
      <c r="R51" s="158">
        <f t="shared" si="6"/>
        <v>45774</v>
      </c>
      <c r="S51" s="158">
        <f t="shared" si="7"/>
        <v>45774</v>
      </c>
      <c r="T51" s="219">
        <f t="shared" si="8"/>
        <v>45774</v>
      </c>
      <c r="U51" s="705"/>
    </row>
    <row r="52" spans="1:21" s="700" customFormat="1" ht="15.75" hidden="1" customHeight="1">
      <c r="A52" s="343" t="s">
        <v>273</v>
      </c>
      <c r="B52" s="344" t="s">
        <v>461</v>
      </c>
      <c r="C52" s="345" t="s">
        <v>140</v>
      </c>
      <c r="D52" s="395">
        <v>24</v>
      </c>
      <c r="E52" s="347">
        <f t="shared" si="9"/>
        <v>45758</v>
      </c>
      <c r="F52" s="348">
        <v>0.499305555555556</v>
      </c>
      <c r="G52" s="349">
        <f>E52-1</f>
        <v>45757</v>
      </c>
      <c r="H52" s="350">
        <v>0.66666666666666663</v>
      </c>
      <c r="I52" s="351">
        <f t="shared" si="1"/>
        <v>45757</v>
      </c>
      <c r="J52" s="352">
        <v>0.66666666666666696</v>
      </c>
      <c r="K52" s="353">
        <f t="shared" si="5"/>
        <v>45759</v>
      </c>
      <c r="L52" s="354"/>
      <c r="M52" s="355"/>
      <c r="N52" s="354"/>
      <c r="O52" s="355">
        <f>K52+8</f>
        <v>45767</v>
      </c>
      <c r="P52" s="355">
        <f>K52+8</f>
        <v>45767</v>
      </c>
      <c r="Q52" s="355"/>
      <c r="R52" s="356">
        <f t="shared" si="6"/>
        <v>45777</v>
      </c>
      <c r="S52" s="356">
        <f t="shared" si="7"/>
        <v>45777</v>
      </c>
      <c r="T52" s="357">
        <f t="shared" si="8"/>
        <v>45777</v>
      </c>
      <c r="U52" s="358"/>
    </row>
    <row r="53" spans="1:21" s="700" customFormat="1" ht="15.75" hidden="1" customHeight="1" thickBot="1">
      <c r="A53" s="365" t="s">
        <v>203</v>
      </c>
      <c r="B53" s="758" t="s">
        <v>476</v>
      </c>
      <c r="C53" s="759" t="s">
        <v>140</v>
      </c>
      <c r="D53" s="760">
        <v>38</v>
      </c>
      <c r="E53" s="369">
        <f t="shared" si="9"/>
        <v>45759</v>
      </c>
      <c r="F53" s="372">
        <v>0.499305555555556</v>
      </c>
      <c r="G53" s="761">
        <f>K53-2</f>
        <v>45758</v>
      </c>
      <c r="H53" s="762">
        <v>0.16597222222222222</v>
      </c>
      <c r="I53" s="763">
        <f t="shared" si="1"/>
        <v>45758</v>
      </c>
      <c r="J53" s="764">
        <v>0.66666666666666696</v>
      </c>
      <c r="K53" s="765">
        <f t="shared" si="5"/>
        <v>45760</v>
      </c>
      <c r="L53" s="376"/>
      <c r="M53" s="376">
        <f>K53+9</f>
        <v>45769</v>
      </c>
      <c r="N53" s="377">
        <f>K53+8</f>
        <v>45768</v>
      </c>
      <c r="O53" s="376">
        <f>K53+12</f>
        <v>45772</v>
      </c>
      <c r="P53" s="376">
        <f>K53+12</f>
        <v>45772</v>
      </c>
      <c r="Q53" s="376"/>
      <c r="R53" s="378">
        <f t="shared" si="6"/>
        <v>45778</v>
      </c>
      <c r="S53" s="378">
        <f t="shared" si="7"/>
        <v>45778</v>
      </c>
      <c r="T53" s="379">
        <f t="shared" si="8"/>
        <v>45778</v>
      </c>
      <c r="U53" s="766">
        <f>K53+10</f>
        <v>45770</v>
      </c>
    </row>
    <row r="54" spans="1:21">
      <c r="A54" s="986"/>
    </row>
    <row r="55" spans="1:21">
      <c r="A55" s="324" t="s">
        <v>176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30" sqref="A30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  <c r="J1" s="1206"/>
    </row>
    <row r="2" spans="1:30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  <c r="J2" s="1207"/>
    </row>
    <row r="3" spans="1:30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  <c r="J3" s="1208"/>
    </row>
    <row r="4" spans="1:30" s="13" customFormat="1" ht="24" customHeight="1" thickTop="1">
      <c r="A4" s="1279" t="s">
        <v>75</v>
      </c>
      <c r="B4" s="1279"/>
      <c r="C4" s="1279"/>
      <c r="D4" s="1279"/>
      <c r="E4" s="1279"/>
      <c r="F4" s="1279"/>
      <c r="G4" s="1279"/>
      <c r="H4" s="1279"/>
      <c r="I4" s="1279"/>
      <c r="J4" s="1279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19" t="s">
        <v>47</v>
      </c>
      <c r="I6" s="320">
        <f ca="1">TODAY()</f>
        <v>45713</v>
      </c>
    </row>
    <row r="7" spans="1:30" ht="15" thickBot="1"/>
    <row r="8" spans="1:30">
      <c r="A8" s="1283" t="s">
        <v>262</v>
      </c>
      <c r="B8" s="1280" t="s">
        <v>33</v>
      </c>
      <c r="C8" s="1280" t="s">
        <v>87</v>
      </c>
      <c r="D8" s="1280" t="s">
        <v>25</v>
      </c>
      <c r="E8" s="1280"/>
      <c r="F8" s="1280"/>
      <c r="G8" s="1280"/>
      <c r="H8" s="1280"/>
      <c r="I8" s="1280"/>
      <c r="J8" s="128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84"/>
      <c r="B9" s="1281"/>
      <c r="C9" s="1281"/>
      <c r="D9" s="1124" t="s">
        <v>113</v>
      </c>
      <c r="E9" s="1124" t="s">
        <v>245</v>
      </c>
      <c r="F9" s="1124" t="s">
        <v>7</v>
      </c>
      <c r="G9" s="1124" t="s">
        <v>26</v>
      </c>
      <c r="H9" s="1124" t="s">
        <v>22</v>
      </c>
      <c r="I9" s="1124" t="s">
        <v>5</v>
      </c>
      <c r="J9" s="458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39" customFormat="1">
      <c r="A10" s="990" t="s">
        <v>621</v>
      </c>
      <c r="B10" s="466" t="s">
        <v>625</v>
      </c>
      <c r="C10" s="235">
        <v>45294</v>
      </c>
      <c r="D10" s="235">
        <f>C10+6</f>
        <v>45300</v>
      </c>
      <c r="E10" s="235">
        <f>C10+8</f>
        <v>45302</v>
      </c>
      <c r="F10" s="236">
        <f>C10+12</f>
        <v>45306</v>
      </c>
      <c r="G10" s="236">
        <f>C10+12</f>
        <v>45306</v>
      </c>
      <c r="H10" s="237">
        <f>C10+12</f>
        <v>45306</v>
      </c>
      <c r="I10" s="236">
        <f>C10+13</f>
        <v>45307</v>
      </c>
      <c r="J10" s="238">
        <f>C10+14</f>
        <v>45308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39" customFormat="1">
      <c r="A11" s="990" t="s">
        <v>622</v>
      </c>
      <c r="B11" s="466" t="s">
        <v>628</v>
      </c>
      <c r="C11" s="235">
        <f>C10+7</f>
        <v>45301</v>
      </c>
      <c r="D11" s="235">
        <f>D10+7</f>
        <v>45307</v>
      </c>
      <c r="E11" s="235">
        <f t="shared" ref="E11:E26" si="0">C11+8</f>
        <v>45309</v>
      </c>
      <c r="F11" s="236">
        <f>F10+7</f>
        <v>45313</v>
      </c>
      <c r="G11" s="236">
        <f>G10+7</f>
        <v>45313</v>
      </c>
      <c r="H11" s="237">
        <f>H10+7</f>
        <v>45313</v>
      </c>
      <c r="I11" s="236">
        <f>I10+7</f>
        <v>45314</v>
      </c>
      <c r="J11" s="238">
        <f>J10+7</f>
        <v>45315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39" customFormat="1">
      <c r="A12" s="990" t="s">
        <v>623</v>
      </c>
      <c r="B12" s="466" t="s">
        <v>629</v>
      </c>
      <c r="C12" s="235">
        <f>C11+7</f>
        <v>45308</v>
      </c>
      <c r="D12" s="235">
        <f>D11+7</f>
        <v>45314</v>
      </c>
      <c r="E12" s="235">
        <f t="shared" si="0"/>
        <v>45316</v>
      </c>
      <c r="F12" s="236">
        <f t="shared" ref="F12:J22" si="1">F11+7</f>
        <v>45320</v>
      </c>
      <c r="G12" s="236">
        <f t="shared" ref="G12:J21" si="2">G11+7</f>
        <v>45320</v>
      </c>
      <c r="H12" s="237">
        <f t="shared" si="2"/>
        <v>45320</v>
      </c>
      <c r="I12" s="236">
        <f t="shared" si="2"/>
        <v>45321</v>
      </c>
      <c r="J12" s="238">
        <f t="shared" si="2"/>
        <v>45322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39" customFormat="1">
      <c r="A13" s="990" t="s">
        <v>624</v>
      </c>
      <c r="B13" s="466" t="s">
        <v>630</v>
      </c>
      <c r="C13" s="235">
        <f t="shared" ref="C13:C26" si="3">C12+7</f>
        <v>45315</v>
      </c>
      <c r="D13" s="235">
        <f t="shared" ref="D13:D26" si="4">D12+7</f>
        <v>45321</v>
      </c>
      <c r="E13" s="235">
        <f t="shared" si="0"/>
        <v>45323</v>
      </c>
      <c r="F13" s="236">
        <f t="shared" si="1"/>
        <v>45327</v>
      </c>
      <c r="G13" s="236">
        <f t="shared" si="2"/>
        <v>45327</v>
      </c>
      <c r="H13" s="237">
        <f t="shared" si="2"/>
        <v>45327</v>
      </c>
      <c r="I13" s="236">
        <f t="shared" si="2"/>
        <v>45328</v>
      </c>
      <c r="J13" s="238">
        <f t="shared" si="2"/>
        <v>45329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39" customFormat="1">
      <c r="A14" s="990" t="s">
        <v>621</v>
      </c>
      <c r="B14" s="466" t="s">
        <v>626</v>
      </c>
      <c r="C14" s="235">
        <f t="shared" si="3"/>
        <v>45322</v>
      </c>
      <c r="D14" s="235">
        <f t="shared" si="4"/>
        <v>45328</v>
      </c>
      <c r="E14" s="235">
        <f t="shared" si="0"/>
        <v>45330</v>
      </c>
      <c r="F14" s="236">
        <f t="shared" si="1"/>
        <v>45334</v>
      </c>
      <c r="G14" s="236">
        <f t="shared" si="2"/>
        <v>45334</v>
      </c>
      <c r="H14" s="237">
        <f t="shared" si="2"/>
        <v>45334</v>
      </c>
      <c r="I14" s="236">
        <f t="shared" si="2"/>
        <v>45335</v>
      </c>
      <c r="J14" s="238">
        <f t="shared" si="2"/>
        <v>45336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39" customFormat="1">
      <c r="A15" s="990" t="s">
        <v>622</v>
      </c>
      <c r="B15" s="466" t="s">
        <v>667</v>
      </c>
      <c r="C15" s="235">
        <f t="shared" si="3"/>
        <v>45329</v>
      </c>
      <c r="D15" s="235">
        <f t="shared" si="4"/>
        <v>45335</v>
      </c>
      <c r="E15" s="235">
        <f t="shared" si="0"/>
        <v>45337</v>
      </c>
      <c r="F15" s="236">
        <f t="shared" si="1"/>
        <v>45341</v>
      </c>
      <c r="G15" s="236">
        <f t="shared" si="2"/>
        <v>45341</v>
      </c>
      <c r="H15" s="237">
        <f t="shared" si="2"/>
        <v>45341</v>
      </c>
      <c r="I15" s="236">
        <f t="shared" si="2"/>
        <v>45342</v>
      </c>
      <c r="J15" s="238">
        <f t="shared" si="2"/>
        <v>45343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39" customFormat="1">
      <c r="A16" s="990" t="s">
        <v>623</v>
      </c>
      <c r="B16" s="466" t="s">
        <v>668</v>
      </c>
      <c r="C16" s="235">
        <f t="shared" si="3"/>
        <v>45336</v>
      </c>
      <c r="D16" s="235">
        <f t="shared" si="4"/>
        <v>45342</v>
      </c>
      <c r="E16" s="235">
        <f t="shared" si="0"/>
        <v>45344</v>
      </c>
      <c r="F16" s="236">
        <f t="shared" si="1"/>
        <v>45348</v>
      </c>
      <c r="G16" s="236">
        <f t="shared" si="2"/>
        <v>45348</v>
      </c>
      <c r="H16" s="237">
        <f t="shared" si="2"/>
        <v>45348</v>
      </c>
      <c r="I16" s="236">
        <f t="shared" si="2"/>
        <v>45349</v>
      </c>
      <c r="J16" s="238">
        <f t="shared" si="2"/>
        <v>45350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39" customFormat="1">
      <c r="A17" s="990" t="s">
        <v>624</v>
      </c>
      <c r="B17" s="466" t="s">
        <v>669</v>
      </c>
      <c r="C17" s="235">
        <f t="shared" si="3"/>
        <v>45343</v>
      </c>
      <c r="D17" s="235">
        <f t="shared" si="4"/>
        <v>45349</v>
      </c>
      <c r="E17" s="235">
        <f t="shared" si="0"/>
        <v>45351</v>
      </c>
      <c r="F17" s="236">
        <f t="shared" si="1"/>
        <v>45355</v>
      </c>
      <c r="G17" s="236">
        <f t="shared" si="2"/>
        <v>45355</v>
      </c>
      <c r="H17" s="237">
        <f t="shared" si="2"/>
        <v>45355</v>
      </c>
      <c r="I17" s="236">
        <f t="shared" si="2"/>
        <v>45356</v>
      </c>
      <c r="J17" s="238">
        <f t="shared" si="2"/>
        <v>45357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39" customFormat="1">
      <c r="A18" s="990" t="s">
        <v>621</v>
      </c>
      <c r="B18" s="466" t="s">
        <v>627</v>
      </c>
      <c r="C18" s="235">
        <f t="shared" si="3"/>
        <v>45350</v>
      </c>
      <c r="D18" s="235">
        <f t="shared" si="4"/>
        <v>45356</v>
      </c>
      <c r="E18" s="235">
        <f t="shared" si="0"/>
        <v>45358</v>
      </c>
      <c r="F18" s="236">
        <f t="shared" si="1"/>
        <v>45362</v>
      </c>
      <c r="G18" s="236">
        <f t="shared" si="2"/>
        <v>45362</v>
      </c>
      <c r="H18" s="237">
        <f t="shared" si="2"/>
        <v>45362</v>
      </c>
      <c r="I18" s="236">
        <f t="shared" si="2"/>
        <v>45363</v>
      </c>
      <c r="J18" s="238">
        <f t="shared" si="2"/>
        <v>45364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39" customFormat="1">
      <c r="A19" s="990" t="s">
        <v>622</v>
      </c>
      <c r="B19" s="466" t="s">
        <v>670</v>
      </c>
      <c r="C19" s="235">
        <f t="shared" si="3"/>
        <v>45357</v>
      </c>
      <c r="D19" s="235">
        <f t="shared" si="4"/>
        <v>45363</v>
      </c>
      <c r="E19" s="235">
        <f t="shared" si="0"/>
        <v>45365</v>
      </c>
      <c r="F19" s="236">
        <f t="shared" si="1"/>
        <v>45369</v>
      </c>
      <c r="G19" s="236">
        <f t="shared" si="2"/>
        <v>45369</v>
      </c>
      <c r="H19" s="237">
        <f t="shared" si="2"/>
        <v>45369</v>
      </c>
      <c r="I19" s="236">
        <f t="shared" si="2"/>
        <v>45370</v>
      </c>
      <c r="J19" s="238">
        <f t="shared" si="2"/>
        <v>45371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39" customFormat="1">
      <c r="A20" s="990" t="s">
        <v>623</v>
      </c>
      <c r="B20" s="466" t="s">
        <v>671</v>
      </c>
      <c r="C20" s="235">
        <f t="shared" si="3"/>
        <v>45364</v>
      </c>
      <c r="D20" s="235">
        <f t="shared" si="4"/>
        <v>45370</v>
      </c>
      <c r="E20" s="235">
        <f t="shared" si="0"/>
        <v>45372</v>
      </c>
      <c r="F20" s="236">
        <f t="shared" si="1"/>
        <v>45376</v>
      </c>
      <c r="G20" s="236">
        <f t="shared" si="2"/>
        <v>45376</v>
      </c>
      <c r="H20" s="237">
        <f t="shared" si="2"/>
        <v>45376</v>
      </c>
      <c r="I20" s="236">
        <f t="shared" si="2"/>
        <v>45377</v>
      </c>
      <c r="J20" s="238">
        <f t="shared" si="2"/>
        <v>45378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39" customFormat="1">
      <c r="A21" s="990" t="s">
        <v>624</v>
      </c>
      <c r="B21" s="466" t="s">
        <v>337</v>
      </c>
      <c r="C21" s="235">
        <f t="shared" si="3"/>
        <v>45371</v>
      </c>
      <c r="D21" s="235">
        <f t="shared" si="4"/>
        <v>45377</v>
      </c>
      <c r="E21" s="235">
        <f t="shared" si="0"/>
        <v>45379</v>
      </c>
      <c r="F21" s="236">
        <f t="shared" si="1"/>
        <v>45383</v>
      </c>
      <c r="G21" s="236">
        <f t="shared" si="2"/>
        <v>45383</v>
      </c>
      <c r="H21" s="237">
        <f t="shared" si="2"/>
        <v>45383</v>
      </c>
      <c r="I21" s="236">
        <f t="shared" si="2"/>
        <v>45384</v>
      </c>
      <c r="J21" s="238">
        <f t="shared" si="2"/>
        <v>45385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10" customFormat="1">
      <c r="A22" s="990" t="s">
        <v>621</v>
      </c>
      <c r="B22" s="466" t="s">
        <v>337</v>
      </c>
      <c r="C22" s="235">
        <f t="shared" si="3"/>
        <v>45378</v>
      </c>
      <c r="D22" s="235">
        <f t="shared" si="4"/>
        <v>45384</v>
      </c>
      <c r="E22" s="235">
        <f t="shared" si="0"/>
        <v>45386</v>
      </c>
      <c r="F22" s="236">
        <f t="shared" si="1"/>
        <v>45390</v>
      </c>
      <c r="G22" s="236">
        <f t="shared" si="1"/>
        <v>45390</v>
      </c>
      <c r="H22" s="237">
        <f t="shared" si="1"/>
        <v>45390</v>
      </c>
      <c r="I22" s="236">
        <f t="shared" si="1"/>
        <v>45391</v>
      </c>
      <c r="J22" s="238">
        <f t="shared" si="1"/>
        <v>45392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10" customFormat="1">
      <c r="A23" s="990" t="s">
        <v>622</v>
      </c>
      <c r="B23" s="466" t="s">
        <v>337</v>
      </c>
      <c r="C23" s="235">
        <f t="shared" si="3"/>
        <v>45385</v>
      </c>
      <c r="D23" s="235">
        <f t="shared" si="4"/>
        <v>45391</v>
      </c>
      <c r="E23" s="235">
        <f t="shared" si="0"/>
        <v>45393</v>
      </c>
      <c r="F23" s="236">
        <f t="shared" ref="F23:J23" si="5">F22+7</f>
        <v>45397</v>
      </c>
      <c r="G23" s="236">
        <f t="shared" si="5"/>
        <v>45397</v>
      </c>
      <c r="H23" s="237">
        <f t="shared" si="5"/>
        <v>45397</v>
      </c>
      <c r="I23" s="236">
        <f t="shared" si="5"/>
        <v>45398</v>
      </c>
      <c r="J23" s="238">
        <f t="shared" si="5"/>
        <v>45399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10" customFormat="1">
      <c r="A24" s="990" t="s">
        <v>623</v>
      </c>
      <c r="B24" s="466" t="s">
        <v>337</v>
      </c>
      <c r="C24" s="235">
        <f t="shared" si="3"/>
        <v>45392</v>
      </c>
      <c r="D24" s="235">
        <f t="shared" si="4"/>
        <v>45398</v>
      </c>
      <c r="E24" s="235">
        <f t="shared" si="0"/>
        <v>45400</v>
      </c>
      <c r="F24" s="236">
        <f t="shared" ref="F24:J24" si="6">F23+7</f>
        <v>45404</v>
      </c>
      <c r="G24" s="236">
        <f t="shared" si="6"/>
        <v>45404</v>
      </c>
      <c r="H24" s="237">
        <f t="shared" si="6"/>
        <v>45404</v>
      </c>
      <c r="I24" s="236">
        <f t="shared" si="6"/>
        <v>45405</v>
      </c>
      <c r="J24" s="238">
        <f t="shared" si="6"/>
        <v>45406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10" customFormat="1">
      <c r="A25" s="990" t="s">
        <v>624</v>
      </c>
      <c r="B25" s="466" t="s">
        <v>337</v>
      </c>
      <c r="C25" s="235">
        <f t="shared" si="3"/>
        <v>45399</v>
      </c>
      <c r="D25" s="235">
        <f t="shared" si="4"/>
        <v>45405</v>
      </c>
      <c r="E25" s="235">
        <f t="shared" si="0"/>
        <v>45407</v>
      </c>
      <c r="F25" s="236">
        <f t="shared" ref="F25:J25" si="7">F24+7</f>
        <v>45411</v>
      </c>
      <c r="G25" s="236">
        <f t="shared" si="7"/>
        <v>45411</v>
      </c>
      <c r="H25" s="237">
        <f t="shared" si="7"/>
        <v>45411</v>
      </c>
      <c r="I25" s="236">
        <f t="shared" si="7"/>
        <v>45412</v>
      </c>
      <c r="J25" s="238">
        <f t="shared" si="7"/>
        <v>45413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10" customFormat="1" ht="15" thickBot="1">
      <c r="A26" s="1001" t="s">
        <v>621</v>
      </c>
      <c r="B26" s="1088" t="s">
        <v>337</v>
      </c>
      <c r="C26" s="882">
        <f t="shared" si="3"/>
        <v>45406</v>
      </c>
      <c r="D26" s="882">
        <f t="shared" si="4"/>
        <v>45412</v>
      </c>
      <c r="E26" s="882">
        <f t="shared" si="0"/>
        <v>45414</v>
      </c>
      <c r="F26" s="590">
        <f>F22+7</f>
        <v>45397</v>
      </c>
      <c r="G26" s="590">
        <f>G22+7</f>
        <v>45397</v>
      </c>
      <c r="H26" s="459">
        <f>H22+7</f>
        <v>45397</v>
      </c>
      <c r="I26" s="590">
        <f>I22+7</f>
        <v>45398</v>
      </c>
      <c r="J26" s="460">
        <f>J22+7</f>
        <v>45399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999"/>
      <c r="B27" s="1000"/>
      <c r="C27" s="130"/>
      <c r="D27" s="130"/>
      <c r="E27" s="130"/>
      <c r="F27" s="131"/>
      <c r="G27" s="131"/>
      <c r="H27" s="132"/>
      <c r="I27" s="13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23" t="s">
        <v>349</v>
      </c>
      <c r="B28" s="129"/>
      <c r="C28" s="129"/>
      <c r="D28" s="129"/>
      <c r="E28" s="129"/>
      <c r="F28" s="128"/>
      <c r="G28" s="128"/>
      <c r="H28" s="128"/>
      <c r="I28" s="12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23" t="s">
        <v>348</v>
      </c>
      <c r="B29" s="129"/>
      <c r="C29" s="129"/>
      <c r="D29" s="129"/>
      <c r="E29" s="129"/>
      <c r="F29" s="128"/>
      <c r="G29" s="128"/>
      <c r="H29" s="128"/>
      <c r="I29" s="12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3" t="s">
        <v>176</v>
      </c>
      <c r="B30" s="129"/>
      <c r="C30" s="129"/>
      <c r="D30" s="129"/>
      <c r="E30" s="129"/>
      <c r="F30" s="128"/>
      <c r="G30" s="128"/>
      <c r="H30" s="128"/>
      <c r="I30" s="12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0" sqref="A20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206" t="s">
        <v>163</v>
      </c>
      <c r="B1" s="1206"/>
      <c r="C1" s="1206"/>
      <c r="D1" s="1206"/>
      <c r="E1" s="1206"/>
      <c r="F1" s="1206"/>
      <c r="G1" s="1206"/>
    </row>
    <row r="2" spans="1:21" s="7" customFormat="1" ht="18.75">
      <c r="A2" s="1207" t="s">
        <v>167</v>
      </c>
      <c r="B2" s="1207"/>
      <c r="C2" s="1207"/>
      <c r="D2" s="1207"/>
      <c r="E2" s="1207"/>
      <c r="F2" s="1207"/>
      <c r="G2" s="1207"/>
    </row>
    <row r="3" spans="1:21" s="7" customFormat="1" ht="19.5" thickBot="1">
      <c r="A3" s="1208" t="s">
        <v>168</v>
      </c>
      <c r="B3" s="1208"/>
      <c r="C3" s="1208"/>
      <c r="D3" s="1208"/>
      <c r="E3" s="1208"/>
      <c r="F3" s="1208"/>
      <c r="G3" s="1208"/>
    </row>
    <row r="4" spans="1:21" s="8" customFormat="1" ht="25.5" customHeight="1" thickTop="1">
      <c r="A4" s="1239" t="s">
        <v>20</v>
      </c>
      <c r="B4" s="1239"/>
      <c r="C4" s="1239"/>
      <c r="D4" s="1239"/>
      <c r="E4" s="1239"/>
      <c r="F4" s="1239"/>
      <c r="G4" s="1239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19" t="s">
        <v>47</v>
      </c>
      <c r="G6" s="320">
        <f ca="1">TODAY()</f>
        <v>45713</v>
      </c>
    </row>
    <row r="7" spans="1:21" s="2" customFormat="1" ht="12.75">
      <c r="A7" s="1285" t="s">
        <v>49</v>
      </c>
      <c r="B7" s="1289" t="s">
        <v>82</v>
      </c>
      <c r="C7" s="1125" t="s">
        <v>229</v>
      </c>
      <c r="D7" s="1287" t="s">
        <v>25</v>
      </c>
      <c r="E7" s="1287"/>
      <c r="F7" s="1287"/>
      <c r="G7" s="128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86"/>
      <c r="B8" s="1290"/>
      <c r="C8" s="454" t="s">
        <v>263</v>
      </c>
      <c r="D8" s="452" t="s">
        <v>250</v>
      </c>
      <c r="E8" s="452" t="s">
        <v>321</v>
      </c>
      <c r="F8" s="452" t="s">
        <v>251</v>
      </c>
      <c r="G8" s="453" t="s">
        <v>252</v>
      </c>
    </row>
    <row r="9" spans="1:21" s="233" customFormat="1" ht="15" customHeight="1">
      <c r="A9" s="229" t="s">
        <v>704</v>
      </c>
      <c r="B9" s="667" t="s">
        <v>665</v>
      </c>
      <c r="C9" s="230">
        <v>45721</v>
      </c>
      <c r="D9" s="230">
        <f t="shared" ref="D9:D16" si="0">C9+7</f>
        <v>45728</v>
      </c>
      <c r="E9" s="230">
        <f t="shared" ref="E9:E16" si="1">C9+8</f>
        <v>45729</v>
      </c>
      <c r="F9" s="230">
        <f t="shared" ref="F9:F16" si="2">C9+9</f>
        <v>45730</v>
      </c>
      <c r="G9" s="232">
        <f t="shared" ref="G9:G16" si="3">C9+9</f>
        <v>45730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34" customFormat="1" ht="15.75" customHeight="1">
      <c r="A10" s="229" t="s">
        <v>705</v>
      </c>
      <c r="B10" s="667" t="s">
        <v>706</v>
      </c>
      <c r="C10" s="230">
        <f>C9+7</f>
        <v>45728</v>
      </c>
      <c r="D10" s="230">
        <f t="shared" si="0"/>
        <v>45735</v>
      </c>
      <c r="E10" s="230">
        <f t="shared" si="1"/>
        <v>45736</v>
      </c>
      <c r="F10" s="230">
        <f t="shared" si="2"/>
        <v>45737</v>
      </c>
      <c r="G10" s="232">
        <f t="shared" si="3"/>
        <v>45737</v>
      </c>
      <c r="H10" s="1176" t="s">
        <v>727</v>
      </c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34" customFormat="1" ht="15.75" customHeight="1">
      <c r="A11" s="229" t="s">
        <v>703</v>
      </c>
      <c r="B11" s="667" t="s">
        <v>707</v>
      </c>
      <c r="C11" s="230">
        <f t="shared" ref="C11:C16" si="4">C10+7</f>
        <v>45735</v>
      </c>
      <c r="D11" s="230">
        <f t="shared" si="0"/>
        <v>45742</v>
      </c>
      <c r="E11" s="230">
        <f t="shared" si="1"/>
        <v>45743</v>
      </c>
      <c r="F11" s="230">
        <f t="shared" si="2"/>
        <v>45744</v>
      </c>
      <c r="G11" s="232">
        <f t="shared" si="3"/>
        <v>45744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34" customFormat="1" ht="15.75" customHeight="1">
      <c r="A12" s="229" t="s">
        <v>704</v>
      </c>
      <c r="B12" s="667" t="s">
        <v>666</v>
      </c>
      <c r="C12" s="230">
        <f t="shared" si="4"/>
        <v>45742</v>
      </c>
      <c r="D12" s="230">
        <f t="shared" si="0"/>
        <v>45749</v>
      </c>
      <c r="E12" s="230">
        <f t="shared" si="1"/>
        <v>45750</v>
      </c>
      <c r="F12" s="230">
        <f t="shared" si="2"/>
        <v>45751</v>
      </c>
      <c r="G12" s="232">
        <f t="shared" si="3"/>
        <v>45751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34" customFormat="1" ht="15.75" customHeight="1">
      <c r="A13" s="229" t="s">
        <v>705</v>
      </c>
      <c r="B13" s="667" t="s">
        <v>739</v>
      </c>
      <c r="C13" s="230">
        <f t="shared" si="4"/>
        <v>45749</v>
      </c>
      <c r="D13" s="230">
        <f t="shared" si="0"/>
        <v>45756</v>
      </c>
      <c r="E13" s="230">
        <f t="shared" si="1"/>
        <v>45757</v>
      </c>
      <c r="F13" s="230">
        <f t="shared" si="2"/>
        <v>45758</v>
      </c>
      <c r="G13" s="232">
        <f t="shared" si="3"/>
        <v>45758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34" customFormat="1" ht="15.75">
      <c r="A14" s="229" t="s">
        <v>703</v>
      </c>
      <c r="B14" s="667" t="s">
        <v>740</v>
      </c>
      <c r="C14" s="230">
        <f t="shared" si="4"/>
        <v>45756</v>
      </c>
      <c r="D14" s="230">
        <f t="shared" si="0"/>
        <v>45763</v>
      </c>
      <c r="E14" s="230">
        <f t="shared" si="1"/>
        <v>45764</v>
      </c>
      <c r="F14" s="230">
        <f t="shared" si="2"/>
        <v>45765</v>
      </c>
      <c r="G14" s="232">
        <f t="shared" si="3"/>
        <v>45765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34" customFormat="1" ht="15.75">
      <c r="A15" s="229" t="s">
        <v>704</v>
      </c>
      <c r="B15" s="667" t="s">
        <v>741</v>
      </c>
      <c r="C15" s="230">
        <f t="shared" si="4"/>
        <v>45763</v>
      </c>
      <c r="D15" s="230">
        <f t="shared" si="0"/>
        <v>45770</v>
      </c>
      <c r="E15" s="230">
        <f t="shared" si="1"/>
        <v>45771</v>
      </c>
      <c r="F15" s="230">
        <f t="shared" si="2"/>
        <v>45772</v>
      </c>
      <c r="G15" s="232">
        <f t="shared" si="3"/>
        <v>45772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34" customFormat="1" ht="16.5" thickBot="1">
      <c r="A16" s="290" t="s">
        <v>705</v>
      </c>
      <c r="B16" s="716" t="s">
        <v>742</v>
      </c>
      <c r="C16" s="276">
        <f t="shared" si="4"/>
        <v>45770</v>
      </c>
      <c r="D16" s="276">
        <f t="shared" si="0"/>
        <v>45777</v>
      </c>
      <c r="E16" s="276">
        <f t="shared" si="1"/>
        <v>45778</v>
      </c>
      <c r="F16" s="276">
        <f t="shared" si="2"/>
        <v>45779</v>
      </c>
      <c r="G16" s="277">
        <f t="shared" si="3"/>
        <v>45779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3" t="s">
        <v>176</v>
      </c>
      <c r="B18" s="16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24" t="s">
        <v>177</v>
      </c>
      <c r="B19" s="4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27" t="s">
        <v>264</v>
      </c>
      <c r="B20" s="427"/>
      <c r="C20" s="185"/>
    </row>
    <row r="21" spans="1:21">
      <c r="A21" s="427" t="s">
        <v>294</v>
      </c>
      <c r="B21" s="427"/>
      <c r="C21" s="184"/>
    </row>
    <row r="22" spans="1:21" ht="13.5" customHeight="1"/>
    <row r="23" spans="1:21" ht="15.75">
      <c r="A23" s="12"/>
      <c r="B23" s="12"/>
    </row>
    <row r="24" spans="1:21">
      <c r="A24" s="183"/>
      <c r="B24" s="183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18" sqref="A18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206" t="s">
        <v>163</v>
      </c>
      <c r="B1" s="1206"/>
      <c r="C1" s="1206"/>
      <c r="D1" s="1206"/>
      <c r="E1" s="1206"/>
      <c r="F1" s="1206"/>
      <c r="G1" s="281"/>
      <c r="H1" s="6"/>
    </row>
    <row r="2" spans="1:15" ht="18.75">
      <c r="A2" s="1207" t="s">
        <v>167</v>
      </c>
      <c r="B2" s="1207"/>
      <c r="C2" s="1207"/>
      <c r="D2" s="1207"/>
      <c r="E2" s="1207"/>
      <c r="F2" s="1207"/>
      <c r="G2" s="282"/>
      <c r="H2" s="7"/>
    </row>
    <row r="3" spans="1:15" ht="19.5" thickBot="1">
      <c r="A3" s="1208" t="s">
        <v>168</v>
      </c>
      <c r="B3" s="1208"/>
      <c r="C3" s="1208"/>
      <c r="D3" s="1208"/>
      <c r="E3" s="1208"/>
      <c r="F3" s="1208"/>
      <c r="H3" s="7"/>
    </row>
    <row r="4" spans="1:15" ht="24" thickTop="1">
      <c r="A4" s="1205" t="s">
        <v>20</v>
      </c>
      <c r="B4" s="1205"/>
      <c r="C4" s="1205"/>
      <c r="D4" s="1205"/>
      <c r="E4" s="1205"/>
      <c r="F4" s="1205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19" t="s">
        <v>47</v>
      </c>
      <c r="F6" s="320">
        <f ca="1">TODAY()</f>
        <v>45713</v>
      </c>
      <c r="H6" s="2"/>
    </row>
    <row r="7" spans="1:15">
      <c r="A7" s="1285"/>
      <c r="B7" s="1289"/>
      <c r="C7" s="1125" t="s">
        <v>319</v>
      </c>
      <c r="D7" s="1287" t="s">
        <v>25</v>
      </c>
      <c r="E7" s="1287"/>
      <c r="F7" s="1288"/>
      <c r="G7" s="8"/>
      <c r="O7" s="8"/>
    </row>
    <row r="8" spans="1:15" ht="25.5">
      <c r="A8" s="1286"/>
      <c r="B8" s="1290"/>
      <c r="C8" s="454" t="s">
        <v>318</v>
      </c>
      <c r="D8" s="452" t="s">
        <v>315</v>
      </c>
      <c r="E8" s="452" t="s">
        <v>316</v>
      </c>
      <c r="F8" s="453" t="s">
        <v>317</v>
      </c>
      <c r="G8" s="2"/>
      <c r="O8" s="2"/>
    </row>
    <row r="9" spans="1:15" s="239" customFormat="1">
      <c r="A9" s="577" t="s">
        <v>708</v>
      </c>
      <c r="B9" s="747" t="s">
        <v>709</v>
      </c>
      <c r="C9" s="230">
        <v>45722</v>
      </c>
      <c r="D9" s="230">
        <f>C9+6</f>
        <v>45728</v>
      </c>
      <c r="E9" s="230">
        <f>C9+8</f>
        <v>45730</v>
      </c>
      <c r="F9" s="232">
        <f>C9+9</f>
        <v>45731</v>
      </c>
      <c r="G9" s="2"/>
      <c r="H9"/>
      <c r="I9"/>
      <c r="J9"/>
      <c r="K9"/>
      <c r="L9"/>
      <c r="M9"/>
      <c r="N9"/>
      <c r="O9" s="2"/>
    </row>
    <row r="10" spans="1:15">
      <c r="A10" s="1177" t="s">
        <v>446</v>
      </c>
      <c r="B10" s="1178" t="s">
        <v>710</v>
      </c>
      <c r="C10" s="1179">
        <f>C9+7</f>
        <v>45729</v>
      </c>
      <c r="D10" s="1179">
        <f>D9+7</f>
        <v>45735</v>
      </c>
      <c r="E10" s="1179">
        <f t="shared" ref="E10:E16" si="0">C10+8</f>
        <v>45737</v>
      </c>
      <c r="F10" s="1180">
        <f t="shared" ref="F10:F16" si="1">C10+9</f>
        <v>45738</v>
      </c>
      <c r="G10" s="2"/>
      <c r="O10" s="8"/>
    </row>
    <row r="11" spans="1:15">
      <c r="A11" s="577" t="s">
        <v>743</v>
      </c>
      <c r="B11" s="747" t="s">
        <v>744</v>
      </c>
      <c r="C11" s="230">
        <f t="shared" ref="C11:C16" si="2">C10+7</f>
        <v>45736</v>
      </c>
      <c r="D11" s="230">
        <f t="shared" ref="D11:D16" si="3">D10+7</f>
        <v>45742</v>
      </c>
      <c r="E11" s="230">
        <f t="shared" si="0"/>
        <v>45744</v>
      </c>
      <c r="F11" s="232">
        <f t="shared" si="1"/>
        <v>45745</v>
      </c>
      <c r="G11" s="2"/>
      <c r="O11" s="2"/>
    </row>
    <row r="12" spans="1:15">
      <c r="A12" s="577" t="s">
        <v>745</v>
      </c>
      <c r="B12" s="747" t="s">
        <v>746</v>
      </c>
      <c r="C12" s="230">
        <f t="shared" si="2"/>
        <v>45743</v>
      </c>
      <c r="D12" s="230">
        <f t="shared" si="3"/>
        <v>45749</v>
      </c>
      <c r="E12" s="230">
        <f t="shared" si="0"/>
        <v>45751</v>
      </c>
      <c r="F12" s="232">
        <f t="shared" si="1"/>
        <v>45752</v>
      </c>
      <c r="G12" s="2"/>
      <c r="O12" s="2"/>
    </row>
    <row r="13" spans="1:15">
      <c r="A13" s="577" t="s">
        <v>747</v>
      </c>
      <c r="B13" s="747" t="s">
        <v>748</v>
      </c>
      <c r="C13" s="230">
        <f t="shared" si="2"/>
        <v>45750</v>
      </c>
      <c r="D13" s="230">
        <f t="shared" si="3"/>
        <v>45756</v>
      </c>
      <c r="E13" s="230">
        <f t="shared" si="0"/>
        <v>45758</v>
      </c>
      <c r="F13" s="232">
        <f t="shared" si="1"/>
        <v>45759</v>
      </c>
      <c r="G13" s="2"/>
      <c r="O13" s="8"/>
    </row>
    <row r="14" spans="1:15">
      <c r="A14" s="577" t="s">
        <v>743</v>
      </c>
      <c r="B14" s="747" t="s">
        <v>749</v>
      </c>
      <c r="C14" s="230">
        <f t="shared" si="2"/>
        <v>45757</v>
      </c>
      <c r="D14" s="230">
        <f t="shared" si="3"/>
        <v>45763</v>
      </c>
      <c r="E14" s="230">
        <f t="shared" si="0"/>
        <v>45765</v>
      </c>
      <c r="F14" s="232">
        <f t="shared" si="1"/>
        <v>45766</v>
      </c>
      <c r="G14" s="2"/>
      <c r="O14" s="2"/>
    </row>
    <row r="15" spans="1:15">
      <c r="A15" s="577" t="s">
        <v>745</v>
      </c>
      <c r="B15" s="747" t="s">
        <v>750</v>
      </c>
      <c r="C15" s="230">
        <f t="shared" si="2"/>
        <v>45764</v>
      </c>
      <c r="D15" s="230">
        <f t="shared" si="3"/>
        <v>45770</v>
      </c>
      <c r="E15" s="230">
        <f t="shared" si="0"/>
        <v>45772</v>
      </c>
      <c r="F15" s="232">
        <f t="shared" si="1"/>
        <v>45773</v>
      </c>
      <c r="G15" s="2"/>
      <c r="O15" s="2"/>
    </row>
    <row r="16" spans="1:15" ht="15" thickBot="1">
      <c r="A16" s="578" t="s">
        <v>747</v>
      </c>
      <c r="B16" s="748" t="s">
        <v>751</v>
      </c>
      <c r="C16" s="276">
        <f t="shared" si="2"/>
        <v>45771</v>
      </c>
      <c r="D16" s="276">
        <f t="shared" si="3"/>
        <v>45777</v>
      </c>
      <c r="E16" s="276">
        <f t="shared" si="0"/>
        <v>45779</v>
      </c>
      <c r="F16" s="277">
        <f t="shared" si="1"/>
        <v>45780</v>
      </c>
      <c r="G16" s="868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3" t="s">
        <v>176</v>
      </c>
      <c r="B18" s="163"/>
      <c r="H18" s="8"/>
    </row>
    <row r="19" spans="1:15" ht="15.75">
      <c r="A19" s="424" t="s">
        <v>177</v>
      </c>
      <c r="B19" s="424"/>
      <c r="H19" s="2"/>
    </row>
    <row r="20" spans="1:15">
      <c r="A20" s="427" t="s">
        <v>423</v>
      </c>
      <c r="B20" s="427"/>
      <c r="C20" s="185"/>
    </row>
    <row r="21" spans="1:15">
      <c r="A21" s="427" t="s">
        <v>424</v>
      </c>
      <c r="B21" s="427"/>
      <c r="C21" s="184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17" sqref="A17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</row>
    <row r="2" spans="1:20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</row>
    <row r="3" spans="1:20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</row>
    <row r="4" spans="1:20" s="13" customFormat="1" ht="24" customHeight="1" thickTop="1">
      <c r="A4" s="1205" t="s">
        <v>20</v>
      </c>
      <c r="B4" s="1205"/>
      <c r="C4" s="1205"/>
      <c r="D4" s="1205"/>
      <c r="E4" s="1205"/>
      <c r="F4" s="1205"/>
      <c r="G4" s="1205"/>
      <c r="H4" s="1205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19"/>
      <c r="F6" s="320"/>
      <c r="G6" s="319" t="s">
        <v>47</v>
      </c>
      <c r="H6" s="320">
        <f ca="1">TODAY()</f>
        <v>45713</v>
      </c>
      <c r="I6" s="6"/>
      <c r="J6" s="6"/>
      <c r="K6" s="6"/>
    </row>
    <row r="7" spans="1:20" s="97" customFormat="1" ht="18.75">
      <c r="A7" s="1285" t="s">
        <v>49</v>
      </c>
      <c r="B7" s="1289" t="s">
        <v>82</v>
      </c>
      <c r="C7" s="1125" t="s">
        <v>421</v>
      </c>
      <c r="D7" s="1287"/>
      <c r="E7" s="1287"/>
      <c r="F7" s="1287"/>
      <c r="G7" s="1287"/>
      <c r="H7" s="128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86"/>
      <c r="B8" s="1290"/>
      <c r="C8" s="451" t="s">
        <v>180</v>
      </c>
      <c r="D8" s="514" t="s">
        <v>552</v>
      </c>
      <c r="E8" s="514" t="s">
        <v>553</v>
      </c>
      <c r="F8" s="514" t="s">
        <v>366</v>
      </c>
      <c r="G8" s="514" t="s">
        <v>367</v>
      </c>
      <c r="H8" s="482" t="s">
        <v>368</v>
      </c>
      <c r="I8" s="7"/>
      <c r="J8" s="7"/>
      <c r="K8" s="7"/>
      <c r="L8" s="13"/>
      <c r="M8" s="13"/>
      <c r="N8" s="204"/>
      <c r="O8" s="13"/>
      <c r="P8" s="13"/>
      <c r="Q8" s="13"/>
      <c r="R8" s="13"/>
      <c r="S8" s="13"/>
      <c r="T8" s="13"/>
    </row>
    <row r="9" spans="1:20" s="231" customFormat="1" ht="17.25" customHeight="1">
      <c r="A9" s="1181" t="s">
        <v>445</v>
      </c>
      <c r="B9" s="1182" t="s">
        <v>752</v>
      </c>
      <c r="C9" s="1179">
        <v>45724</v>
      </c>
      <c r="D9" s="1179">
        <f t="shared" ref="D9:D16" si="0">C9+7</f>
        <v>45731</v>
      </c>
      <c r="E9" s="1179">
        <f t="shared" ref="E9:E16" si="1">C9+8</f>
        <v>45732</v>
      </c>
      <c r="F9" s="1179">
        <f t="shared" ref="F9:F16" si="2">C9+9</f>
        <v>45733</v>
      </c>
      <c r="G9" s="1179">
        <f t="shared" ref="G9:G16" si="3">C9+10</f>
        <v>45734</v>
      </c>
      <c r="H9" s="1180">
        <f t="shared" ref="H9:H16" si="4">C9+11</f>
        <v>45735</v>
      </c>
      <c r="I9" s="100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1" customFormat="1" ht="17.25" customHeight="1">
      <c r="A10" s="1181" t="s">
        <v>753</v>
      </c>
      <c r="B10" s="1182" t="s">
        <v>754</v>
      </c>
      <c r="C10" s="230">
        <f>C9+7</f>
        <v>45731</v>
      </c>
      <c r="D10" s="230">
        <f t="shared" si="0"/>
        <v>45738</v>
      </c>
      <c r="E10" s="230">
        <f t="shared" si="1"/>
        <v>45739</v>
      </c>
      <c r="F10" s="230">
        <f t="shared" si="2"/>
        <v>45740</v>
      </c>
      <c r="G10" s="230">
        <f t="shared" si="3"/>
        <v>45741</v>
      </c>
      <c r="H10" s="232">
        <f t="shared" si="4"/>
        <v>45742</v>
      </c>
      <c r="I10" s="100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31" customFormat="1" ht="17.25" customHeight="1">
      <c r="A11" s="1181" t="s">
        <v>755</v>
      </c>
      <c r="B11" s="1182" t="s">
        <v>756</v>
      </c>
      <c r="C11" s="230">
        <f t="shared" ref="C11:C16" si="5">C10+7</f>
        <v>45738</v>
      </c>
      <c r="D11" s="230">
        <f t="shared" si="0"/>
        <v>45745</v>
      </c>
      <c r="E11" s="230">
        <f t="shared" si="1"/>
        <v>45746</v>
      </c>
      <c r="F11" s="230">
        <f t="shared" si="2"/>
        <v>45747</v>
      </c>
      <c r="G11" s="230">
        <f t="shared" si="3"/>
        <v>45748</v>
      </c>
      <c r="H11" s="232">
        <f t="shared" si="4"/>
        <v>45749</v>
      </c>
      <c r="I11" s="100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31" customFormat="1" ht="17.25" customHeight="1">
      <c r="A12" s="1181" t="s">
        <v>724</v>
      </c>
      <c r="B12" s="1182" t="s">
        <v>757</v>
      </c>
      <c r="C12" s="230">
        <f t="shared" si="5"/>
        <v>45745</v>
      </c>
      <c r="D12" s="230">
        <f t="shared" si="0"/>
        <v>45752</v>
      </c>
      <c r="E12" s="230">
        <f t="shared" si="1"/>
        <v>45753</v>
      </c>
      <c r="F12" s="230">
        <f t="shared" si="2"/>
        <v>45754</v>
      </c>
      <c r="G12" s="230">
        <f>C12+10</f>
        <v>45755</v>
      </c>
      <c r="H12" s="232">
        <f t="shared" si="4"/>
        <v>45756</v>
      </c>
      <c r="I12" s="1004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31" customFormat="1" ht="17.25" customHeight="1">
      <c r="A13" s="1181" t="s">
        <v>445</v>
      </c>
      <c r="B13" s="1182" t="s">
        <v>758</v>
      </c>
      <c r="C13" s="230">
        <f t="shared" si="5"/>
        <v>45752</v>
      </c>
      <c r="D13" s="230">
        <f t="shared" si="0"/>
        <v>45759</v>
      </c>
      <c r="E13" s="230">
        <f t="shared" si="1"/>
        <v>45760</v>
      </c>
      <c r="F13" s="230">
        <f t="shared" si="2"/>
        <v>45761</v>
      </c>
      <c r="G13" s="230">
        <f t="shared" si="3"/>
        <v>45762</v>
      </c>
      <c r="H13" s="232">
        <f t="shared" si="4"/>
        <v>45763</v>
      </c>
      <c r="I13" s="1004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31" customFormat="1" ht="17.25" customHeight="1">
      <c r="A14" s="1181" t="s">
        <v>753</v>
      </c>
      <c r="B14" s="1182" t="s">
        <v>759</v>
      </c>
      <c r="C14" s="230">
        <f t="shared" si="5"/>
        <v>45759</v>
      </c>
      <c r="D14" s="230">
        <f t="shared" si="0"/>
        <v>45766</v>
      </c>
      <c r="E14" s="230">
        <f t="shared" si="1"/>
        <v>45767</v>
      </c>
      <c r="F14" s="230">
        <f t="shared" si="2"/>
        <v>45768</v>
      </c>
      <c r="G14" s="230">
        <f t="shared" si="3"/>
        <v>45769</v>
      </c>
      <c r="H14" s="232">
        <f t="shared" si="4"/>
        <v>45770</v>
      </c>
      <c r="I14" s="1004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31" customFormat="1" ht="17.25" customHeight="1">
      <c r="A15" s="1181" t="s">
        <v>755</v>
      </c>
      <c r="B15" s="1182" t="s">
        <v>760</v>
      </c>
      <c r="C15" s="230">
        <f t="shared" si="5"/>
        <v>45766</v>
      </c>
      <c r="D15" s="230">
        <f t="shared" si="0"/>
        <v>45773</v>
      </c>
      <c r="E15" s="230">
        <f t="shared" si="1"/>
        <v>45774</v>
      </c>
      <c r="F15" s="230">
        <f t="shared" si="2"/>
        <v>45775</v>
      </c>
      <c r="G15" s="230">
        <f t="shared" si="3"/>
        <v>45776</v>
      </c>
      <c r="H15" s="232">
        <f t="shared" si="4"/>
        <v>45777</v>
      </c>
      <c r="I15" s="1004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73" customFormat="1" ht="17.25" customHeight="1" thickBot="1">
      <c r="A16" s="1183" t="s">
        <v>724</v>
      </c>
      <c r="B16" s="1184" t="s">
        <v>761</v>
      </c>
      <c r="C16" s="276">
        <f t="shared" si="5"/>
        <v>45773</v>
      </c>
      <c r="D16" s="276">
        <f t="shared" si="0"/>
        <v>45780</v>
      </c>
      <c r="E16" s="276">
        <f t="shared" si="1"/>
        <v>45781</v>
      </c>
      <c r="F16" s="276">
        <f t="shared" si="2"/>
        <v>45782</v>
      </c>
      <c r="G16" s="276">
        <f t="shared" si="3"/>
        <v>45783</v>
      </c>
      <c r="H16" s="277">
        <f t="shared" si="4"/>
        <v>45784</v>
      </c>
      <c r="I16" s="1004"/>
      <c r="J16" s="13"/>
      <c r="K16" s="772"/>
      <c r="L16" s="772"/>
      <c r="M16" s="772"/>
      <c r="N16" s="772"/>
      <c r="O16" s="772"/>
      <c r="P16" s="772"/>
      <c r="Q16" s="772"/>
      <c r="R16" s="772"/>
      <c r="S16" s="772"/>
      <c r="T16" s="772"/>
    </row>
    <row r="17" spans="1:20" s="98" customFormat="1" ht="18.75">
      <c r="A17" s="202"/>
      <c r="B17" s="202"/>
      <c r="C17" s="203"/>
      <c r="D17" s="203"/>
      <c r="E17" s="203"/>
      <c r="F17" s="20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3" t="s">
        <v>176</v>
      </c>
      <c r="B18" s="163"/>
      <c r="G18" s="204"/>
      <c r="H18" s="13"/>
      <c r="I18" s="13"/>
      <c r="J18" s="13"/>
      <c r="K18" s="13"/>
      <c r="L18" s="13"/>
      <c r="M18" s="13"/>
      <c r="N18" s="204"/>
      <c r="O18" s="13"/>
      <c r="P18" s="13"/>
      <c r="Q18" s="13"/>
      <c r="R18" s="13"/>
      <c r="S18" s="13"/>
      <c r="T18" s="13"/>
    </row>
    <row r="19" spans="1:20">
      <c r="A19" s="425" t="s">
        <v>293</v>
      </c>
      <c r="B19" s="425"/>
      <c r="G19" s="195"/>
    </row>
    <row r="20" spans="1:20" ht="15">
      <c r="A20" s="426" t="s">
        <v>420</v>
      </c>
      <c r="B20" s="426"/>
      <c r="C20" s="174"/>
      <c r="D20" s="174"/>
      <c r="E20" s="174"/>
      <c r="F20" s="175"/>
    </row>
    <row r="21" spans="1:20" ht="15">
      <c r="A21" s="426" t="s">
        <v>419</v>
      </c>
      <c r="B21" s="174"/>
      <c r="C21" s="176"/>
      <c r="D21" s="174"/>
      <c r="E21" s="174"/>
      <c r="F21" s="176"/>
    </row>
    <row r="22" spans="1:20" ht="15">
      <c r="A22" s="174"/>
      <c r="B22" s="177"/>
      <c r="C22" s="176"/>
      <c r="D22" s="174"/>
      <c r="E22" s="174"/>
      <c r="F22" s="176"/>
    </row>
    <row r="23" spans="1:20" ht="15">
      <c r="A23" s="174"/>
      <c r="B23" s="174"/>
      <c r="C23" s="176"/>
      <c r="D23" s="174"/>
      <c r="E23" s="174"/>
      <c r="F23" s="176"/>
    </row>
    <row r="24" spans="1:20" ht="15">
      <c r="A24" s="174"/>
      <c r="B24" s="177"/>
      <c r="C24" s="176"/>
      <c r="D24" s="177"/>
      <c r="E24" s="177"/>
      <c r="F24" s="176"/>
    </row>
    <row r="25" spans="1:20" ht="15">
      <c r="B25" s="174"/>
      <c r="C25" s="176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206" t="s">
        <v>163</v>
      </c>
      <c r="B1" s="1206"/>
      <c r="C1" s="1206"/>
      <c r="D1" s="1206"/>
      <c r="E1" s="1206"/>
      <c r="F1" s="1206"/>
      <c r="G1" s="281"/>
      <c r="H1" s="281"/>
    </row>
    <row r="2" spans="1:19" s="7" customFormat="1" ht="18.75">
      <c r="A2" s="1207" t="s">
        <v>167</v>
      </c>
      <c r="B2" s="1207"/>
      <c r="C2" s="1207"/>
      <c r="D2" s="1207"/>
      <c r="E2" s="1207"/>
      <c r="F2" s="1207"/>
      <c r="G2" s="282"/>
      <c r="H2" s="282"/>
    </row>
    <row r="3" spans="1:19" s="7" customFormat="1" ht="19.5" thickBot="1">
      <c r="A3" s="1208" t="s">
        <v>168</v>
      </c>
      <c r="B3" s="1208"/>
      <c r="C3" s="1208"/>
      <c r="D3" s="1208"/>
      <c r="E3" s="1208"/>
      <c r="F3" s="1208"/>
      <c r="G3" s="282"/>
      <c r="H3" s="282"/>
    </row>
    <row r="4" spans="1:19" s="8" customFormat="1" ht="25.5" customHeight="1" thickTop="1">
      <c r="A4" s="1239" t="s">
        <v>20</v>
      </c>
      <c r="B4" s="1239"/>
      <c r="C4" s="1239"/>
      <c r="D4" s="1239"/>
      <c r="E4" s="1239"/>
      <c r="F4" s="1239"/>
      <c r="G4" s="1239"/>
      <c r="H4" s="204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19" t="s">
        <v>47</v>
      </c>
      <c r="F6" s="320">
        <f ca="1">TODAY()</f>
        <v>45713</v>
      </c>
      <c r="G6" s="320"/>
    </row>
    <row r="7" spans="1:19" s="118" customFormat="1" ht="25.5" customHeight="1">
      <c r="A7" s="467" t="s">
        <v>248</v>
      </c>
      <c r="B7" s="572" t="s">
        <v>21</v>
      </c>
      <c r="C7" s="1291" t="s">
        <v>25</v>
      </c>
      <c r="D7" s="1292"/>
      <c r="E7" s="1292"/>
      <c r="F7" s="129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8" customFormat="1" ht="33" customHeight="1" thickBot="1">
      <c r="A8" s="573" t="s">
        <v>82</v>
      </c>
      <c r="B8" s="574" t="s">
        <v>260</v>
      </c>
      <c r="C8" s="575" t="s">
        <v>7</v>
      </c>
      <c r="D8" s="575" t="s">
        <v>26</v>
      </c>
      <c r="E8" s="575" t="s">
        <v>22</v>
      </c>
      <c r="F8" s="57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8" customFormat="1" ht="22.5" customHeight="1">
      <c r="A9" s="569" t="s">
        <v>337</v>
      </c>
      <c r="B9" s="270">
        <v>44414</v>
      </c>
      <c r="C9" s="270">
        <f>B9+9</f>
        <v>44423</v>
      </c>
      <c r="D9" s="270">
        <f>B9+10</f>
        <v>44424</v>
      </c>
      <c r="E9" s="270">
        <f>B9+12</f>
        <v>44426</v>
      </c>
      <c r="F9" s="57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8" customFormat="1" ht="22.5" customHeight="1" thickBot="1">
      <c r="A10" s="468"/>
      <c r="B10" s="271"/>
      <c r="C10" s="271"/>
      <c r="D10" s="271"/>
      <c r="E10" s="271"/>
      <c r="F10" s="46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8" customFormat="1" ht="22.5" customHeight="1">
      <c r="A11" s="569" t="s">
        <v>338</v>
      </c>
      <c r="B11" s="270">
        <f>B9+7</f>
        <v>44421</v>
      </c>
      <c r="C11" s="270">
        <f>B11+9</f>
        <v>44430</v>
      </c>
      <c r="D11" s="270">
        <f>B11+10</f>
        <v>44431</v>
      </c>
      <c r="E11" s="270">
        <f>B11+12</f>
        <v>44433</v>
      </c>
      <c r="F11" s="57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8" customFormat="1" ht="22.5" customHeight="1" thickBot="1">
      <c r="A12" s="468" t="s">
        <v>339</v>
      </c>
      <c r="B12" s="271"/>
      <c r="C12" s="271"/>
      <c r="D12" s="271"/>
      <c r="E12" s="271"/>
      <c r="F12" s="46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8" customFormat="1" ht="22.5" customHeight="1">
      <c r="A13" s="569" t="s">
        <v>334</v>
      </c>
      <c r="B13" s="270">
        <f>B11+7</f>
        <v>44428</v>
      </c>
      <c r="C13" s="270">
        <f>B13+9</f>
        <v>44437</v>
      </c>
      <c r="D13" s="270">
        <f>B13+10</f>
        <v>44438</v>
      </c>
      <c r="E13" s="270">
        <f>B13+12</f>
        <v>44440</v>
      </c>
      <c r="F13" s="57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8" customFormat="1" ht="22.5" customHeight="1" thickBot="1">
      <c r="A14" s="468" t="s">
        <v>340</v>
      </c>
      <c r="B14" s="271"/>
      <c r="C14" s="271"/>
      <c r="D14" s="271"/>
      <c r="E14" s="271"/>
      <c r="F14" s="46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8" customFormat="1" ht="22.5" customHeight="1">
      <c r="A15" s="569" t="s">
        <v>341</v>
      </c>
      <c r="B15" s="270">
        <f>B13+7</f>
        <v>44435</v>
      </c>
      <c r="C15" s="270">
        <f>B15+9</f>
        <v>44444</v>
      </c>
      <c r="D15" s="270">
        <f>B15+10</f>
        <v>44445</v>
      </c>
      <c r="E15" s="270">
        <f>B15+12</f>
        <v>44447</v>
      </c>
      <c r="F15" s="57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8" customFormat="1" ht="22.5" customHeight="1" thickBot="1">
      <c r="A16" s="468" t="s">
        <v>342</v>
      </c>
      <c r="B16" s="271"/>
      <c r="C16" s="271"/>
      <c r="D16" s="271"/>
      <c r="E16" s="271"/>
      <c r="F16" s="46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8" customFormat="1" ht="22.5" customHeight="1">
      <c r="A17" s="566" t="s">
        <v>337</v>
      </c>
      <c r="B17" s="567">
        <f>B15+7</f>
        <v>44442</v>
      </c>
      <c r="C17" s="567">
        <f>B17+9</f>
        <v>44451</v>
      </c>
      <c r="D17" s="567">
        <f>B17+10</f>
        <v>44452</v>
      </c>
      <c r="E17" s="567">
        <f>B17+12</f>
        <v>44454</v>
      </c>
      <c r="F17" s="56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8" customFormat="1" ht="22.5" customHeight="1" thickBot="1">
      <c r="A18" s="468"/>
      <c r="B18" s="271"/>
      <c r="C18" s="271"/>
      <c r="D18" s="271"/>
      <c r="E18" s="271"/>
      <c r="F18" s="46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3" t="s">
        <v>176</v>
      </c>
      <c r="C19" s="1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3"/>
      <c r="C20" s="1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64" t="s">
        <v>258</v>
      </c>
      <c r="B21" s="565"/>
    </row>
    <row r="22" spans="1:20" ht="40.5" customHeight="1" thickTop="1" thickBot="1">
      <c r="A22" s="563" t="s">
        <v>309</v>
      </c>
      <c r="B22" s="562" t="s">
        <v>310</v>
      </c>
    </row>
    <row r="23" spans="1:20" ht="15.75" thickTop="1" thickBot="1">
      <c r="A23" s="562" t="s">
        <v>259</v>
      </c>
      <c r="B23" s="562" t="s">
        <v>311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1"/>
  <sheetViews>
    <sheetView workbookViewId="0">
      <selection activeCell="A42" sqref="A42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206" t="s">
        <v>163</v>
      </c>
      <c r="B1" s="1206"/>
      <c r="C1" s="1206"/>
      <c r="D1" s="1206"/>
      <c r="E1" s="1206"/>
      <c r="F1" s="1206"/>
      <c r="G1" s="1206"/>
    </row>
    <row r="2" spans="1:21" s="7" customFormat="1" ht="18.75">
      <c r="A2" s="1207" t="s">
        <v>167</v>
      </c>
      <c r="B2" s="1207"/>
      <c r="C2" s="1207"/>
      <c r="D2" s="1207"/>
      <c r="E2" s="1207"/>
      <c r="F2" s="1207"/>
      <c r="G2" s="1207"/>
    </row>
    <row r="3" spans="1:21" s="7" customFormat="1" ht="19.5" thickBot="1">
      <c r="A3" s="1208" t="s">
        <v>168</v>
      </c>
      <c r="B3" s="1208"/>
      <c r="C3" s="1208"/>
      <c r="D3" s="1208"/>
      <c r="E3" s="1208"/>
      <c r="F3" s="1208"/>
      <c r="G3" s="1208"/>
    </row>
    <row r="4" spans="1:21" s="8" customFormat="1" ht="25.5" customHeight="1" thickTop="1">
      <c r="A4" s="1239" t="s">
        <v>20</v>
      </c>
      <c r="B4" s="1239"/>
      <c r="C4" s="1239"/>
      <c r="D4" s="1239"/>
      <c r="E4" s="1239"/>
      <c r="F4" s="1239"/>
      <c r="G4" s="1239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19" t="s">
        <v>47</v>
      </c>
      <c r="F6" s="320">
        <f ca="1">TODAY()</f>
        <v>45713</v>
      </c>
      <c r="G6" s="320"/>
    </row>
    <row r="7" spans="1:21" s="2" customFormat="1" ht="16.5" customHeight="1">
      <c r="A7" s="694" t="s">
        <v>403</v>
      </c>
      <c r="B7" s="10"/>
      <c r="C7" s="10"/>
      <c r="D7" s="10"/>
      <c r="E7" s="10"/>
      <c r="F7" s="319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94" t="s">
        <v>49</v>
      </c>
      <c r="B9" s="1296" t="s">
        <v>82</v>
      </c>
      <c r="C9" s="593" t="s">
        <v>29</v>
      </c>
      <c r="D9" s="1298" t="s">
        <v>25</v>
      </c>
      <c r="E9" s="1299"/>
      <c r="F9" s="1300"/>
      <c r="G9" s="8"/>
    </row>
    <row r="10" spans="1:21" ht="13.5" customHeight="1">
      <c r="A10" s="1295"/>
      <c r="B10" s="1297"/>
      <c r="C10" s="594" t="s">
        <v>3</v>
      </c>
      <c r="D10" s="595" t="s">
        <v>88</v>
      </c>
      <c r="E10" s="595" t="s">
        <v>4</v>
      </c>
      <c r="F10" s="596" t="s">
        <v>5</v>
      </c>
      <c r="G10" s="8"/>
      <c r="H10" s="8"/>
    </row>
    <row r="11" spans="1:21" s="700" customFormat="1" ht="15.75">
      <c r="A11" s="1190" t="s">
        <v>537</v>
      </c>
      <c r="B11" s="1191" t="s">
        <v>717</v>
      </c>
      <c r="C11" s="1192">
        <v>45717.958333333336</v>
      </c>
      <c r="D11" s="1192">
        <v>45723.958333333336</v>
      </c>
      <c r="E11" s="1192">
        <v>45727.958333333336</v>
      </c>
      <c r="F11" s="1193">
        <v>45728.958333333336</v>
      </c>
      <c r="G11" s="18"/>
      <c r="H11" s="18"/>
    </row>
    <row r="12" spans="1:21" s="692" customFormat="1" ht="15.75">
      <c r="A12" s="597" t="s">
        <v>551</v>
      </c>
      <c r="B12" s="598" t="s">
        <v>719</v>
      </c>
      <c r="C12" s="599">
        <v>45724.958333333336</v>
      </c>
      <c r="D12" s="599">
        <v>45730.958333333336</v>
      </c>
      <c r="E12" s="599">
        <v>45734.958333333336</v>
      </c>
      <c r="F12" s="600">
        <v>45735.958333333336</v>
      </c>
      <c r="G12" s="2"/>
      <c r="H12" s="2"/>
    </row>
    <row r="13" spans="1:21" ht="15.75">
      <c r="A13" s="597" t="s">
        <v>541</v>
      </c>
      <c r="B13" s="598" t="s">
        <v>809</v>
      </c>
      <c r="C13" s="599">
        <v>45731.958333333336</v>
      </c>
      <c r="D13" s="599">
        <v>45737.958333333336</v>
      </c>
      <c r="E13" s="599">
        <v>45741.958333333336</v>
      </c>
      <c r="F13" s="600">
        <v>45742.958333333336</v>
      </c>
      <c r="G13" s="8"/>
      <c r="H13" s="8"/>
    </row>
    <row r="14" spans="1:21" ht="15.75">
      <c r="A14" s="601" t="s">
        <v>537</v>
      </c>
      <c r="B14" s="602" t="s">
        <v>721</v>
      </c>
      <c r="C14" s="599">
        <v>45738.958333333336</v>
      </c>
      <c r="D14" s="599">
        <v>45744.958333333336</v>
      </c>
      <c r="E14" s="599">
        <v>45748.958333333336</v>
      </c>
      <c r="F14" s="600">
        <v>45749.958333333336</v>
      </c>
      <c r="G14" s="2"/>
      <c r="H14" s="2"/>
    </row>
    <row r="15" spans="1:21" s="692" customFormat="1" ht="15.75">
      <c r="A15" s="597" t="s">
        <v>551</v>
      </c>
      <c r="B15" s="598" t="s">
        <v>809</v>
      </c>
      <c r="C15" s="599">
        <v>45745.958333333336</v>
      </c>
      <c r="D15" s="599">
        <v>45751.958333333336</v>
      </c>
      <c r="E15" s="599">
        <v>45755.958333333336</v>
      </c>
      <c r="F15" s="600">
        <v>45756.958333333336</v>
      </c>
      <c r="G15" s="2"/>
    </row>
    <row r="16" spans="1:21" s="692" customFormat="1" ht="16.5" thickBot="1">
      <c r="A16" s="695" t="s">
        <v>541</v>
      </c>
      <c r="B16" s="696" t="s">
        <v>822</v>
      </c>
      <c r="C16" s="697">
        <v>45752.958333333336</v>
      </c>
      <c r="D16" s="697">
        <v>45758.958333333336</v>
      </c>
      <c r="E16" s="697">
        <v>45762.958333333336</v>
      </c>
      <c r="F16" s="699">
        <v>45763.958333333336</v>
      </c>
      <c r="G16" s="2"/>
    </row>
    <row r="18" spans="1:6" ht="15" thickBot="1"/>
    <row r="19" spans="1:6" ht="15.75">
      <c r="A19" s="1301" t="s">
        <v>49</v>
      </c>
      <c r="B19" s="827" t="s">
        <v>33</v>
      </c>
      <c r="C19" s="825" t="s">
        <v>3</v>
      </c>
      <c r="D19" s="1305" t="s">
        <v>359</v>
      </c>
      <c r="E19" s="1305" t="s">
        <v>360</v>
      </c>
      <c r="F19" s="1303" t="s">
        <v>361</v>
      </c>
    </row>
    <row r="20" spans="1:6" ht="15.75">
      <c r="A20" s="1302"/>
      <c r="B20" s="826" t="s">
        <v>362</v>
      </c>
      <c r="C20" s="668" t="s">
        <v>29</v>
      </c>
      <c r="D20" s="1306"/>
      <c r="E20" s="1306"/>
      <c r="F20" s="1304"/>
    </row>
    <row r="21" spans="1:6" s="700" customFormat="1" ht="15.75">
      <c r="A21" s="1190" t="s">
        <v>537</v>
      </c>
      <c r="B21" s="1191" t="s">
        <v>717</v>
      </c>
      <c r="C21" s="1192">
        <v>45717.958333333336</v>
      </c>
      <c r="D21" s="1192">
        <v>45723.958333333336</v>
      </c>
      <c r="E21" s="670">
        <v>45729.958333333336</v>
      </c>
      <c r="F21" s="693">
        <v>45729.958333333336</v>
      </c>
    </row>
    <row r="22" spans="1:6" s="692" customFormat="1" ht="15.75">
      <c r="A22" s="597" t="s">
        <v>551</v>
      </c>
      <c r="B22" s="598" t="s">
        <v>719</v>
      </c>
      <c r="C22" s="599">
        <v>45724.958333333336</v>
      </c>
      <c r="D22" s="599">
        <v>45730.958333333336</v>
      </c>
      <c r="E22" s="670">
        <v>45736.958333333336</v>
      </c>
      <c r="F22" s="693">
        <v>45736.958333333336</v>
      </c>
    </row>
    <row r="23" spans="1:6" ht="15.75">
      <c r="A23" s="597" t="s">
        <v>541</v>
      </c>
      <c r="B23" s="598" t="s">
        <v>809</v>
      </c>
      <c r="C23" s="599">
        <v>45731.958333333336</v>
      </c>
      <c r="D23" s="599">
        <v>45737.958333333336</v>
      </c>
      <c r="E23" s="669">
        <v>45743.958333333336</v>
      </c>
      <c r="F23" s="671">
        <v>45743.958333333336</v>
      </c>
    </row>
    <row r="24" spans="1:6" ht="15.75">
      <c r="A24" s="601" t="s">
        <v>537</v>
      </c>
      <c r="B24" s="602" t="s">
        <v>721</v>
      </c>
      <c r="C24" s="599">
        <v>45738.958333333336</v>
      </c>
      <c r="D24" s="599">
        <v>45744.958333333336</v>
      </c>
      <c r="E24" s="669">
        <v>45750.958333333336</v>
      </c>
      <c r="F24" s="671">
        <v>45750.958333333336</v>
      </c>
    </row>
    <row r="25" spans="1:6" s="692" customFormat="1" ht="15.75">
      <c r="A25" s="597" t="s">
        <v>551</v>
      </c>
      <c r="B25" s="598" t="s">
        <v>809</v>
      </c>
      <c r="C25" s="599">
        <v>45745.958333333336</v>
      </c>
      <c r="D25" s="599">
        <v>45751.958333333336</v>
      </c>
      <c r="E25" s="670">
        <v>45757.958333333336</v>
      </c>
      <c r="F25" s="693">
        <v>45757.958333333336</v>
      </c>
    </row>
    <row r="26" spans="1:6" s="692" customFormat="1" ht="15.75" hidden="1">
      <c r="A26" s="597" t="s">
        <v>541</v>
      </c>
      <c r="B26" s="828" t="s">
        <v>822</v>
      </c>
      <c r="C26" s="599">
        <v>45752.958333333336</v>
      </c>
      <c r="D26" s="670">
        <v>45758.958333333336</v>
      </c>
      <c r="E26" s="669">
        <v>45764.958333333336</v>
      </c>
      <c r="F26" s="693">
        <v>45764.958333333336</v>
      </c>
    </row>
    <row r="27" spans="1:6" s="692" customFormat="1" ht="15.75" hidden="1">
      <c r="A27" s="597"/>
      <c r="B27" s="828"/>
      <c r="C27" s="599"/>
      <c r="D27" s="670"/>
      <c r="E27" s="670"/>
      <c r="F27" s="693"/>
    </row>
    <row r="28" spans="1:6" s="692" customFormat="1" ht="16.5" thickBot="1">
      <c r="A28" s="695"/>
      <c r="B28" s="829"/>
      <c r="C28" s="697"/>
      <c r="D28" s="698"/>
      <c r="E28" s="775"/>
      <c r="F28" s="821"/>
    </row>
    <row r="29" spans="1:6" ht="15" thickBot="1"/>
    <row r="30" spans="1:6" ht="15.75">
      <c r="A30" s="1309" t="s">
        <v>49</v>
      </c>
      <c r="B30" s="827" t="s">
        <v>33</v>
      </c>
      <c r="C30" s="825" t="s">
        <v>3</v>
      </c>
      <c r="D30" s="1311" t="s">
        <v>359</v>
      </c>
      <c r="E30" s="1307" t="s">
        <v>404</v>
      </c>
    </row>
    <row r="31" spans="1:6" ht="15.75">
      <c r="A31" s="1310"/>
      <c r="B31" s="826" t="s">
        <v>362</v>
      </c>
      <c r="C31" s="668" t="s">
        <v>29</v>
      </c>
      <c r="D31" s="1312"/>
      <c r="E31" s="1308"/>
    </row>
    <row r="32" spans="1:6" s="17" customFormat="1" ht="15.75">
      <c r="A32" s="1190" t="s">
        <v>537</v>
      </c>
      <c r="B32" s="1191" t="s">
        <v>717</v>
      </c>
      <c r="C32" s="1192">
        <v>45717.958333333336</v>
      </c>
      <c r="D32" s="1192">
        <v>45723.958333333336</v>
      </c>
      <c r="E32" s="693">
        <v>45729.958333333336</v>
      </c>
    </row>
    <row r="33" spans="1:21" ht="15.75">
      <c r="A33" s="597" t="s">
        <v>551</v>
      </c>
      <c r="B33" s="598" t="s">
        <v>719</v>
      </c>
      <c r="C33" s="599">
        <v>45724.958333333336</v>
      </c>
      <c r="D33" s="599">
        <v>45730.958333333336</v>
      </c>
      <c r="E33" s="693">
        <v>45736.958333333336</v>
      </c>
    </row>
    <row r="34" spans="1:21" ht="15.75">
      <c r="A34" s="597" t="s">
        <v>541</v>
      </c>
      <c r="B34" s="598" t="s">
        <v>809</v>
      </c>
      <c r="C34" s="599">
        <v>45731.958333333336</v>
      </c>
      <c r="D34" s="599">
        <v>45737.958333333336</v>
      </c>
      <c r="E34" s="671">
        <v>45743.958333333336</v>
      </c>
    </row>
    <row r="35" spans="1:21" ht="15.75">
      <c r="A35" s="601" t="s">
        <v>537</v>
      </c>
      <c r="B35" s="602" t="s">
        <v>721</v>
      </c>
      <c r="C35" s="599">
        <v>45738.958333333336</v>
      </c>
      <c r="D35" s="599">
        <v>45744.958333333336</v>
      </c>
      <c r="E35" s="671">
        <v>45750.958333333336</v>
      </c>
    </row>
    <row r="36" spans="1:21" ht="15.75">
      <c r="A36" s="597" t="s">
        <v>551</v>
      </c>
      <c r="B36" s="598" t="s">
        <v>809</v>
      </c>
      <c r="C36" s="599">
        <v>45745.958333333336</v>
      </c>
      <c r="D36" s="599">
        <v>45751.958333333336</v>
      </c>
      <c r="E36" s="693">
        <v>45757.958333333336</v>
      </c>
    </row>
    <row r="37" spans="1:21" ht="15.75" hidden="1">
      <c r="A37" s="597" t="s">
        <v>541</v>
      </c>
      <c r="B37" s="828" t="s">
        <v>822</v>
      </c>
      <c r="C37" s="599">
        <v>45752.958333333336</v>
      </c>
      <c r="D37" s="670">
        <v>45758.958333333336</v>
      </c>
      <c r="E37" s="693">
        <v>45764.958333333336</v>
      </c>
    </row>
    <row r="38" spans="1:21" ht="15.75" hidden="1">
      <c r="A38" s="597"/>
      <c r="B38" s="828"/>
      <c r="C38" s="599"/>
      <c r="D38" s="670"/>
      <c r="E38" s="693"/>
    </row>
    <row r="39" spans="1:21" ht="16.5" thickBot="1">
      <c r="A39" s="695"/>
      <c r="B39" s="829"/>
      <c r="C39" s="697"/>
      <c r="D39" s="698"/>
      <c r="E39" s="821"/>
    </row>
    <row r="41" spans="1:21">
      <c r="A41" s="163" t="s">
        <v>176</v>
      </c>
      <c r="B41" s="16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579" t="s">
        <v>324</v>
      </c>
      <c r="B42" s="16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3" t="s">
        <v>325</v>
      </c>
      <c r="B43" s="16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3" t="s">
        <v>326</v>
      </c>
      <c r="B44" s="16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3" t="s">
        <v>327</v>
      </c>
      <c r="B45" s="16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63" t="s">
        <v>328</v>
      </c>
      <c r="B46" s="16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603" customFormat="1" ht="18" customHeight="1">
      <c r="A47" s="163" t="s">
        <v>363</v>
      </c>
      <c r="B47" s="604"/>
      <c r="C47" s="605"/>
      <c r="D47" s="605"/>
      <c r="E47" s="605"/>
      <c r="F47" s="605"/>
      <c r="G47" s="605"/>
      <c r="H47" s="605"/>
      <c r="I47" s="605"/>
    </row>
    <row r="48" spans="1:21" s="603" customFormat="1" ht="18" customHeight="1">
      <c r="A48" s="163" t="s">
        <v>364</v>
      </c>
      <c r="B48" s="604"/>
      <c r="C48" s="605"/>
      <c r="D48" s="605"/>
      <c r="E48" s="605"/>
      <c r="F48" s="605"/>
      <c r="G48" s="605"/>
      <c r="H48" s="605"/>
      <c r="I48" s="605"/>
    </row>
    <row r="49" spans="1:21" s="603" customFormat="1" ht="18" customHeight="1">
      <c r="A49" s="163" t="s">
        <v>405</v>
      </c>
      <c r="B49" s="604"/>
      <c r="C49" s="605"/>
      <c r="D49" s="605"/>
      <c r="E49" s="605"/>
      <c r="F49" s="605"/>
      <c r="G49" s="605"/>
      <c r="H49" s="605"/>
      <c r="I49" s="605"/>
    </row>
    <row r="50" spans="1:21" ht="15.75">
      <c r="A50" s="580" t="s">
        <v>177</v>
      </c>
      <c r="B50" s="4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27" t="s">
        <v>329</v>
      </c>
      <c r="B51" s="427"/>
      <c r="C51" s="185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G14" sqref="G14"/>
      <selection pane="bottomLeft" activeCell="A65" sqref="A65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6" customWidth="1"/>
    <col min="13" max="13" width="10.7109375" style="206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6"/>
      <c r="R1" s="1206"/>
      <c r="S1" s="1206"/>
      <c r="T1" s="1206"/>
      <c r="U1" s="1206"/>
      <c r="V1" s="1206"/>
      <c r="W1" s="1206"/>
      <c r="X1" s="1206"/>
      <c r="Y1" s="1206"/>
      <c r="Z1" s="1206"/>
      <c r="AA1" s="1206"/>
    </row>
    <row r="2" spans="1:43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7"/>
      <c r="R2" s="1207"/>
      <c r="S2" s="1207"/>
      <c r="T2" s="1207"/>
      <c r="U2" s="1207"/>
      <c r="V2" s="1207"/>
      <c r="W2" s="1207"/>
      <c r="X2" s="1207"/>
      <c r="Y2" s="1207"/>
      <c r="Z2" s="1207"/>
      <c r="AA2" s="1207"/>
    </row>
    <row r="3" spans="1:43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1208"/>
      <c r="N3" s="1208"/>
      <c r="O3" s="1208"/>
      <c r="P3" s="1208"/>
      <c r="Q3" s="1208"/>
      <c r="R3" s="1208"/>
      <c r="S3" s="1208"/>
      <c r="T3" s="1208"/>
      <c r="U3" s="1208"/>
      <c r="V3" s="1208"/>
      <c r="W3" s="1208"/>
      <c r="X3" s="1208"/>
      <c r="Y3" s="1208"/>
      <c r="Z3" s="1208"/>
      <c r="AA3" s="1208"/>
    </row>
    <row r="4" spans="1:43" s="39" customFormat="1" ht="21.75" customHeight="1" thickTop="1">
      <c r="A4" s="1239" t="s">
        <v>20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</row>
    <row r="5" spans="1:43" s="40" customFormat="1" ht="15.75" customHeight="1">
      <c r="A5" s="187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8">
        <f ca="1">TODAY()</f>
        <v>45713</v>
      </c>
      <c r="V5" s="269"/>
      <c r="W5" s="269"/>
      <c r="X5" s="269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21" customFormat="1" ht="35.1" customHeight="1" thickTop="1">
      <c r="A7" s="745" t="s">
        <v>148</v>
      </c>
      <c r="B7" s="1315" t="s">
        <v>27</v>
      </c>
      <c r="C7" s="1316"/>
      <c r="D7" s="1316"/>
      <c r="E7" s="1319" t="s">
        <v>28</v>
      </c>
      <c r="F7" s="1320"/>
      <c r="G7" s="1320"/>
      <c r="H7" s="1320"/>
      <c r="I7" s="1321"/>
      <c r="J7" s="1322"/>
      <c r="K7" s="399" t="s">
        <v>29</v>
      </c>
      <c r="L7" s="411"/>
      <c r="M7" s="411"/>
      <c r="N7" s="411"/>
      <c r="O7" s="1320" t="s">
        <v>30</v>
      </c>
      <c r="P7" s="1320"/>
      <c r="Q7" s="1320"/>
      <c r="R7" s="1320"/>
      <c r="S7" s="412"/>
      <c r="T7" s="413"/>
      <c r="U7" s="1323" t="s">
        <v>31</v>
      </c>
      <c r="V7" s="1320"/>
      <c r="W7" s="1320"/>
      <c r="X7" s="1320"/>
      <c r="Y7" s="1320"/>
      <c r="Z7" s="1320"/>
      <c r="AA7" s="1324"/>
      <c r="AB7" s="255"/>
      <c r="AC7" s="148"/>
      <c r="AD7" s="148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21" customFormat="1" ht="35.25" customHeight="1" thickBot="1">
      <c r="A8" s="746" t="s">
        <v>149</v>
      </c>
      <c r="B8" s="1317"/>
      <c r="C8" s="1318"/>
      <c r="D8" s="1318"/>
      <c r="E8" s="1325" t="s">
        <v>32</v>
      </c>
      <c r="F8" s="1313"/>
      <c r="G8" s="1313" t="s">
        <v>157</v>
      </c>
      <c r="H8" s="1313"/>
      <c r="I8" s="1313" t="s">
        <v>139</v>
      </c>
      <c r="J8" s="1314"/>
      <c r="K8" s="400" t="s">
        <v>3</v>
      </c>
      <c r="L8" s="401" t="s">
        <v>24</v>
      </c>
      <c r="M8" s="401" t="s">
        <v>78</v>
      </c>
      <c r="N8" s="401" t="s">
        <v>5</v>
      </c>
      <c r="O8" s="402" t="s">
        <v>4</v>
      </c>
      <c r="P8" s="401" t="s">
        <v>8</v>
      </c>
      <c r="Q8" s="401" t="s">
        <v>81</v>
      </c>
      <c r="R8" s="401" t="s">
        <v>491</v>
      </c>
      <c r="S8" s="401" t="s">
        <v>160</v>
      </c>
      <c r="T8" s="401" t="s">
        <v>48</v>
      </c>
      <c r="U8" s="401" t="s">
        <v>7</v>
      </c>
      <c r="V8" s="402" t="s">
        <v>26</v>
      </c>
      <c r="W8" s="401" t="s">
        <v>22</v>
      </c>
      <c r="X8" s="401" t="s">
        <v>23</v>
      </c>
      <c r="Y8" s="401" t="s">
        <v>35</v>
      </c>
      <c r="Z8" s="401" t="s">
        <v>101</v>
      </c>
      <c r="AA8" s="414" t="s">
        <v>142</v>
      </c>
      <c r="AB8" s="256" t="s">
        <v>79</v>
      </c>
      <c r="AC8" s="247" t="s">
        <v>151</v>
      </c>
      <c r="AD8" s="248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9" customFormat="1" ht="15.75" customHeight="1">
      <c r="A9" s="327" t="s">
        <v>145</v>
      </c>
      <c r="B9" s="328" t="s">
        <v>471</v>
      </c>
      <c r="C9" s="329" t="s">
        <v>140</v>
      </c>
      <c r="D9" s="389">
        <v>38</v>
      </c>
      <c r="E9" s="919">
        <f>K9-1</f>
        <v>45698</v>
      </c>
      <c r="F9" s="920">
        <v>0.375</v>
      </c>
      <c r="G9" s="332">
        <f t="shared" ref="G9:G50" si="0">K9-2</f>
        <v>45697</v>
      </c>
      <c r="H9" s="921">
        <v>0.54166666666666663</v>
      </c>
      <c r="I9" s="920"/>
      <c r="J9" s="922"/>
      <c r="K9" s="919">
        <v>45699</v>
      </c>
      <c r="L9" s="924"/>
      <c r="M9" s="925"/>
      <c r="N9" s="340">
        <f>K9+14</f>
        <v>45713</v>
      </c>
      <c r="O9" s="926"/>
      <c r="P9" s="925"/>
      <c r="Q9" s="925"/>
      <c r="R9" s="340"/>
      <c r="S9" s="340"/>
      <c r="T9" s="340"/>
      <c r="U9" s="927">
        <f>K9+10</f>
        <v>45709</v>
      </c>
      <c r="V9" s="927">
        <f>K9+11</f>
        <v>45710</v>
      </c>
      <c r="W9" s="340">
        <f>K9+12</f>
        <v>45711</v>
      </c>
      <c r="X9" s="928">
        <f>K9+17</f>
        <v>45716</v>
      </c>
      <c r="Y9" s="340">
        <f>K9+14</f>
        <v>45713</v>
      </c>
      <c r="Z9" s="929"/>
      <c r="AA9" s="948">
        <f>K9+14</f>
        <v>45713</v>
      </c>
      <c r="AB9" s="742">
        <f>K9+10</f>
        <v>45709</v>
      </c>
      <c r="AC9" s="743"/>
      <c r="AD9" s="744">
        <f>V9+2</f>
        <v>45712</v>
      </c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</row>
    <row r="10" spans="1:43" s="1147" customFormat="1" ht="15.75" customHeight="1">
      <c r="A10" s="1127" t="s">
        <v>146</v>
      </c>
      <c r="B10" s="1128" t="s">
        <v>434</v>
      </c>
      <c r="C10" s="1129" t="s">
        <v>140</v>
      </c>
      <c r="D10" s="1130">
        <v>0</v>
      </c>
      <c r="E10" s="1131">
        <f>K10-1</f>
        <v>45699</v>
      </c>
      <c r="F10" s="1132">
        <v>0.41666666666666669</v>
      </c>
      <c r="G10" s="1133">
        <f t="shared" si="0"/>
        <v>45698</v>
      </c>
      <c r="H10" s="1134">
        <v>0.58333333333333337</v>
      </c>
      <c r="I10" s="1132"/>
      <c r="J10" s="1135"/>
      <c r="K10" s="1131">
        <v>45700</v>
      </c>
      <c r="L10" s="1136">
        <f>K10+12</f>
        <v>45712</v>
      </c>
      <c r="M10" s="1137"/>
      <c r="N10" s="1138">
        <f>K10+14</f>
        <v>45714</v>
      </c>
      <c r="O10" s="1138">
        <f>K10+13</f>
        <v>45713</v>
      </c>
      <c r="P10" s="1138">
        <f>K10+15</f>
        <v>45715</v>
      </c>
      <c r="Q10" s="1137"/>
      <c r="R10" s="1138">
        <f>K10+16</f>
        <v>45716</v>
      </c>
      <c r="S10" s="1138"/>
      <c r="T10" s="1138"/>
      <c r="U10" s="1139">
        <f>K10+13</f>
        <v>45713</v>
      </c>
      <c r="V10" s="1139">
        <f>K10+14</f>
        <v>45714</v>
      </c>
      <c r="W10" s="1138">
        <f>K10+16</f>
        <v>45716</v>
      </c>
      <c r="X10" s="1140"/>
      <c r="Y10" s="1138">
        <f>K10+18</f>
        <v>45718</v>
      </c>
      <c r="Z10" s="1141"/>
      <c r="AA10" s="1142"/>
      <c r="AB10" s="1143"/>
      <c r="AC10" s="1144">
        <f>K10+14</f>
        <v>45714</v>
      </c>
      <c r="AD10" s="1145">
        <f>V10+2</f>
        <v>45716</v>
      </c>
      <c r="AE10" s="1146"/>
      <c r="AF10" s="1146"/>
      <c r="AG10" s="1146"/>
      <c r="AH10" s="1146"/>
      <c r="AI10" s="1146"/>
      <c r="AJ10" s="1146"/>
      <c r="AK10" s="1146"/>
      <c r="AL10" s="1146"/>
      <c r="AM10" s="1146"/>
      <c r="AN10" s="1146"/>
      <c r="AO10" s="1146"/>
      <c r="AP10" s="1146"/>
      <c r="AQ10" s="1146"/>
    </row>
    <row r="11" spans="1:43" s="121" customFormat="1" ht="15.75" customHeight="1">
      <c r="A11" s="706" t="s">
        <v>484</v>
      </c>
      <c r="B11" s="216" t="s">
        <v>488</v>
      </c>
      <c r="C11" s="217" t="s">
        <v>140</v>
      </c>
      <c r="D11" s="218">
        <v>41</v>
      </c>
      <c r="E11" s="835">
        <f>K11-2</f>
        <v>45698</v>
      </c>
      <c r="F11" s="836">
        <v>0.99930555555555556</v>
      </c>
      <c r="G11" s="837">
        <f t="shared" si="0"/>
        <v>45698</v>
      </c>
      <c r="H11" s="838">
        <v>0.16666666666666666</v>
      </c>
      <c r="I11" s="836"/>
      <c r="J11" s="839"/>
      <c r="K11" s="835">
        <v>45700</v>
      </c>
      <c r="L11" s="840">
        <f>K11+9</f>
        <v>45709</v>
      </c>
      <c r="M11" s="841"/>
      <c r="N11" s="842"/>
      <c r="O11" s="843"/>
      <c r="P11" s="842">
        <f>K11+8</f>
        <v>45708</v>
      </c>
      <c r="Q11" s="841"/>
      <c r="R11" s="842"/>
      <c r="S11" s="842"/>
      <c r="T11" s="842"/>
      <c r="U11" s="844"/>
      <c r="V11" s="844"/>
      <c r="W11" s="842"/>
      <c r="X11" s="845"/>
      <c r="Y11" s="842"/>
      <c r="Z11" s="846"/>
      <c r="AA11" s="949"/>
      <c r="AB11" s="847"/>
      <c r="AC11" s="848"/>
      <c r="AD11" s="849"/>
      <c r="AE11" s="850"/>
      <c r="AF11" s="850"/>
      <c r="AG11" s="850"/>
      <c r="AH11" s="850"/>
      <c r="AI11" s="850"/>
      <c r="AJ11" s="850"/>
      <c r="AK11" s="850"/>
      <c r="AL11" s="850"/>
      <c r="AM11" s="850"/>
      <c r="AN11" s="850"/>
      <c r="AO11" s="850"/>
      <c r="AP11" s="850"/>
      <c r="AQ11" s="850"/>
    </row>
    <row r="12" spans="1:43" s="149" customFormat="1" ht="15.75" customHeight="1">
      <c r="A12" s="343" t="s">
        <v>203</v>
      </c>
      <c r="B12" s="390" t="s">
        <v>558</v>
      </c>
      <c r="C12" s="391" t="s">
        <v>140</v>
      </c>
      <c r="D12" s="392">
        <v>12</v>
      </c>
      <c r="E12" s="835">
        <f>K12-2</f>
        <v>45696</v>
      </c>
      <c r="F12" s="551">
        <v>0.99930555555555556</v>
      </c>
      <c r="G12" s="552">
        <f t="shared" si="0"/>
        <v>45696</v>
      </c>
      <c r="H12" s="553">
        <v>0.99930555555555556</v>
      </c>
      <c r="I12" s="977">
        <f>K12-1</f>
        <v>45697</v>
      </c>
      <c r="J12" s="554">
        <v>0.99930555555555556</v>
      </c>
      <c r="K12" s="550">
        <v>45698</v>
      </c>
      <c r="L12" s="729"/>
      <c r="M12" s="730"/>
      <c r="N12" s="731">
        <f>9+K12</f>
        <v>45707</v>
      </c>
      <c r="O12" s="731">
        <f>K12+8</f>
        <v>45706</v>
      </c>
      <c r="P12" s="730"/>
      <c r="Q12" s="730"/>
      <c r="R12" s="731"/>
      <c r="S12" s="731"/>
      <c r="T12" s="731"/>
      <c r="U12" s="733">
        <f>13+K12</f>
        <v>45711</v>
      </c>
      <c r="V12" s="733">
        <f>12+K12</f>
        <v>45710</v>
      </c>
      <c r="W12" s="731">
        <f>K12+11</f>
        <v>45709</v>
      </c>
      <c r="X12" s="734"/>
      <c r="Y12" s="731">
        <f>K12+18</f>
        <v>45716</v>
      </c>
      <c r="Z12" s="735"/>
      <c r="AA12" s="950">
        <f>K12+16</f>
        <v>45714</v>
      </c>
      <c r="AB12" s="742"/>
      <c r="AC12" s="743"/>
      <c r="AD12" s="744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</row>
    <row r="13" spans="1:43" s="149" customFormat="1" ht="15.75" customHeight="1">
      <c r="A13" s="343" t="s">
        <v>268</v>
      </c>
      <c r="B13" s="390" t="s">
        <v>415</v>
      </c>
      <c r="C13" s="391" t="s">
        <v>140</v>
      </c>
      <c r="D13" s="392">
        <v>69</v>
      </c>
      <c r="E13" s="550">
        <f t="shared" ref="E13:E15" si="1">K13-1</f>
        <v>45696</v>
      </c>
      <c r="F13" s="551">
        <v>0.375</v>
      </c>
      <c r="G13" s="552">
        <f t="shared" si="0"/>
        <v>45695</v>
      </c>
      <c r="H13" s="553">
        <v>0.54166666666666663</v>
      </c>
      <c r="I13" s="551"/>
      <c r="J13" s="554"/>
      <c r="K13" s="550">
        <v>45697</v>
      </c>
      <c r="L13" s="729"/>
      <c r="M13" s="731">
        <f>K13+11</f>
        <v>45708</v>
      </c>
      <c r="N13" s="731"/>
      <c r="O13" s="732"/>
      <c r="P13" s="730"/>
      <c r="Q13" s="731">
        <f>K13+13</f>
        <v>45710</v>
      </c>
      <c r="R13" s="731"/>
      <c r="S13" s="731"/>
      <c r="T13" s="731"/>
      <c r="U13" s="733">
        <f>K13+8</f>
        <v>45705</v>
      </c>
      <c r="V13" s="733">
        <f>K13+8</f>
        <v>45705</v>
      </c>
      <c r="W13" s="731"/>
      <c r="X13" s="734"/>
      <c r="Y13" s="731"/>
      <c r="Z13" s="735">
        <f>K13+9</f>
        <v>45706</v>
      </c>
      <c r="AA13" s="950">
        <f>K13+9</f>
        <v>45706</v>
      </c>
      <c r="AB13" s="742"/>
      <c r="AC13" s="743"/>
      <c r="AD13" s="744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</row>
    <row r="14" spans="1:43" s="1147" customFormat="1" ht="15.75" customHeight="1">
      <c r="A14" s="1127" t="s">
        <v>483</v>
      </c>
      <c r="B14" s="1128" t="s">
        <v>434</v>
      </c>
      <c r="C14" s="1129" t="s">
        <v>140</v>
      </c>
      <c r="D14" s="1130"/>
      <c r="E14" s="1131">
        <f t="shared" si="1"/>
        <v>45696</v>
      </c>
      <c r="F14" s="1132">
        <v>0.4993055555555555</v>
      </c>
      <c r="G14" s="1133">
        <f t="shared" si="0"/>
        <v>45695</v>
      </c>
      <c r="H14" s="1134">
        <v>0.66666666666666663</v>
      </c>
      <c r="I14" s="1132"/>
      <c r="J14" s="1135"/>
      <c r="K14" s="1131">
        <v>45697</v>
      </c>
      <c r="L14" s="1136"/>
      <c r="M14" s="1138">
        <f>K14+11</f>
        <v>45708</v>
      </c>
      <c r="N14" s="1138"/>
      <c r="O14" s="1148"/>
      <c r="P14" s="1137"/>
      <c r="Q14" s="1138">
        <f>K14+13</f>
        <v>45710</v>
      </c>
      <c r="R14" s="1138"/>
      <c r="S14" s="1138"/>
      <c r="T14" s="1138"/>
      <c r="U14" s="1139"/>
      <c r="V14" s="1139"/>
      <c r="W14" s="1138"/>
      <c r="X14" s="1140"/>
      <c r="Y14" s="1138"/>
      <c r="Z14" s="1141"/>
      <c r="AA14" s="1142"/>
      <c r="AB14" s="1143"/>
      <c r="AC14" s="1144"/>
      <c r="AD14" s="1145"/>
      <c r="AE14" s="1146"/>
      <c r="AF14" s="1146"/>
      <c r="AG14" s="1146"/>
      <c r="AH14" s="1146"/>
      <c r="AI14" s="1146"/>
      <c r="AJ14" s="1146"/>
      <c r="AK14" s="1146"/>
      <c r="AL14" s="1146"/>
      <c r="AM14" s="1146"/>
      <c r="AN14" s="1146"/>
      <c r="AO14" s="1146"/>
      <c r="AP14" s="1146"/>
      <c r="AQ14" s="1146"/>
    </row>
    <row r="15" spans="1:43" s="149" customFormat="1" ht="15.75" customHeight="1" thickBot="1">
      <c r="A15" s="365" t="s">
        <v>147</v>
      </c>
      <c r="B15" s="758" t="s">
        <v>487</v>
      </c>
      <c r="C15" s="951" t="s">
        <v>140</v>
      </c>
      <c r="D15" s="937">
        <v>85</v>
      </c>
      <c r="E15" s="835">
        <f t="shared" si="1"/>
        <v>45702</v>
      </c>
      <c r="F15" s="939">
        <v>0.16666666666666666</v>
      </c>
      <c r="G15" s="761">
        <f t="shared" si="0"/>
        <v>45701</v>
      </c>
      <c r="H15" s="762">
        <v>0.33333333333333331</v>
      </c>
      <c r="I15" s="763"/>
      <c r="J15" s="764"/>
      <c r="K15" s="938">
        <v>45703</v>
      </c>
      <c r="L15" s="375">
        <f>K15+8</f>
        <v>45711</v>
      </c>
      <c r="M15" s="376"/>
      <c r="N15" s="376">
        <f>K15+10</f>
        <v>45713</v>
      </c>
      <c r="O15" s="377">
        <f>K15+10</f>
        <v>45713</v>
      </c>
      <c r="P15" s="378">
        <f>K15+18</f>
        <v>45721</v>
      </c>
      <c r="Q15" s="378"/>
      <c r="R15" s="378">
        <f>K15+12</f>
        <v>45715</v>
      </c>
      <c r="S15" s="378">
        <f>K15+12</f>
        <v>45715</v>
      </c>
      <c r="T15" s="378">
        <f>K15+12</f>
        <v>45715</v>
      </c>
      <c r="U15" s="378">
        <f>K15+9</f>
        <v>45712</v>
      </c>
      <c r="V15" s="378">
        <f>K15+10</f>
        <v>45713</v>
      </c>
      <c r="W15" s="378">
        <f>K15+12</f>
        <v>45715</v>
      </c>
      <c r="X15" s="941"/>
      <c r="Y15" s="378">
        <f>K15+12</f>
        <v>45715</v>
      </c>
      <c r="Z15" s="942"/>
      <c r="AA15" s="952"/>
      <c r="AB15" s="543"/>
      <c r="AC15" s="544">
        <f>K15+10</f>
        <v>45713</v>
      </c>
      <c r="AD15" s="544">
        <f>V15+2</f>
        <v>45715</v>
      </c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</row>
    <row r="16" spans="1:43" s="854" customFormat="1" ht="15.75" customHeight="1">
      <c r="A16" s="1031" t="s">
        <v>145</v>
      </c>
      <c r="B16" s="1032" t="s">
        <v>590</v>
      </c>
      <c r="C16" s="1033" t="s">
        <v>140</v>
      </c>
      <c r="D16" s="1034">
        <v>77</v>
      </c>
      <c r="E16" s="1035">
        <f>K16-1</f>
        <v>45705</v>
      </c>
      <c r="F16" s="1036">
        <v>0.375</v>
      </c>
      <c r="G16" s="1037">
        <f t="shared" si="0"/>
        <v>45704</v>
      </c>
      <c r="H16" s="1038">
        <v>0.54166666666666663</v>
      </c>
      <c r="I16" s="1036"/>
      <c r="J16" s="1039"/>
      <c r="K16" s="1040">
        <f>K9+7</f>
        <v>45706</v>
      </c>
      <c r="L16" s="1041"/>
      <c r="M16" s="1042"/>
      <c r="N16" s="1043">
        <f>K16+14</f>
        <v>45720</v>
      </c>
      <c r="O16" s="1044"/>
      <c r="P16" s="1042"/>
      <c r="Q16" s="1042"/>
      <c r="R16" s="1043"/>
      <c r="S16" s="1043"/>
      <c r="T16" s="1043"/>
      <c r="U16" s="1045">
        <f>K16+10</f>
        <v>45716</v>
      </c>
      <c r="V16" s="1045">
        <f>K16+11</f>
        <v>45717</v>
      </c>
      <c r="W16" s="1043">
        <f>K16+12</f>
        <v>45718</v>
      </c>
      <c r="X16" s="1046">
        <f>K16+17</f>
        <v>45723</v>
      </c>
      <c r="Y16" s="1043">
        <f>K16+14</f>
        <v>45720</v>
      </c>
      <c r="Z16" s="1047"/>
      <c r="AA16" s="1048">
        <f>K16+14</f>
        <v>45720</v>
      </c>
      <c r="AB16" s="1049">
        <f>K16+10</f>
        <v>45716</v>
      </c>
      <c r="AC16" s="1050"/>
      <c r="AD16" s="1051">
        <f>V16+2</f>
        <v>45719</v>
      </c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</row>
    <row r="17" spans="1:43" s="854" customFormat="1" ht="15.75" customHeight="1">
      <c r="A17" s="1052" t="s">
        <v>146</v>
      </c>
      <c r="B17" s="1053" t="s">
        <v>735</v>
      </c>
      <c r="C17" s="1054" t="s">
        <v>140</v>
      </c>
      <c r="D17" s="209">
        <v>28</v>
      </c>
      <c r="E17" s="767">
        <f>K17-1</f>
        <v>45706</v>
      </c>
      <c r="F17" s="851">
        <v>0.41666666666666669</v>
      </c>
      <c r="G17" s="210">
        <f t="shared" si="0"/>
        <v>45705</v>
      </c>
      <c r="H17" s="211">
        <v>0.58333333333333337</v>
      </c>
      <c r="I17" s="851"/>
      <c r="J17" s="1055"/>
      <c r="K17" s="768">
        <f>K10+7</f>
        <v>45707</v>
      </c>
      <c r="L17" s="852">
        <f>K17+12</f>
        <v>45719</v>
      </c>
      <c r="M17" s="158"/>
      <c r="N17" s="158">
        <f>K17+14</f>
        <v>45721</v>
      </c>
      <c r="O17" s="159">
        <f>K17+13</f>
        <v>45720</v>
      </c>
      <c r="P17" s="158">
        <f>K17+15</f>
        <v>45722</v>
      </c>
      <c r="Q17" s="158"/>
      <c r="R17" s="158">
        <f>K17+16</f>
        <v>45723</v>
      </c>
      <c r="S17" s="158"/>
      <c r="T17" s="158"/>
      <c r="U17" s="158">
        <f>K17+13</f>
        <v>45720</v>
      </c>
      <c r="V17" s="158">
        <f>K17+14</f>
        <v>45721</v>
      </c>
      <c r="W17" s="158">
        <f>K17+16</f>
        <v>45723</v>
      </c>
      <c r="X17" s="159"/>
      <c r="Y17" s="158">
        <f>K17+18</f>
        <v>45725</v>
      </c>
      <c r="Z17" s="219"/>
      <c r="AA17" s="955"/>
      <c r="AB17" s="853"/>
      <c r="AC17" s="769">
        <f>K17+14</f>
        <v>45721</v>
      </c>
      <c r="AD17" s="769">
        <f>V17+2</f>
        <v>45723</v>
      </c>
      <c r="AE17" s="770"/>
      <c r="AF17" s="770"/>
      <c r="AG17" s="770"/>
      <c r="AH17" s="770"/>
      <c r="AI17" s="770"/>
      <c r="AJ17" s="770"/>
      <c r="AK17" s="770"/>
      <c r="AL17" s="770"/>
      <c r="AM17" s="770"/>
      <c r="AN17" s="770"/>
      <c r="AO17" s="770"/>
      <c r="AP17" s="770"/>
      <c r="AQ17" s="770"/>
    </row>
    <row r="18" spans="1:43" s="150" customFormat="1" ht="15.75" customHeight="1">
      <c r="A18" s="953" t="s">
        <v>484</v>
      </c>
      <c r="B18" s="385" t="s">
        <v>589</v>
      </c>
      <c r="C18" s="386" t="s">
        <v>140</v>
      </c>
      <c r="D18" s="395">
        <v>502</v>
      </c>
      <c r="E18" s="536">
        <f>K18-1</f>
        <v>45706</v>
      </c>
      <c r="F18" s="736">
        <v>0.99930555555555556</v>
      </c>
      <c r="G18" s="349">
        <f t="shared" si="0"/>
        <v>45705</v>
      </c>
      <c r="H18" s="362">
        <v>0.16666666666666666</v>
      </c>
      <c r="I18" s="736"/>
      <c r="J18" s="737"/>
      <c r="K18" s="388">
        <f>K11+7</f>
        <v>45707</v>
      </c>
      <c r="L18" s="738">
        <f>K18+9</f>
        <v>45716</v>
      </c>
      <c r="M18" s="356"/>
      <c r="N18" s="356"/>
      <c r="O18" s="541"/>
      <c r="P18" s="356">
        <f>K18+8</f>
        <v>45715</v>
      </c>
      <c r="Q18" s="356"/>
      <c r="R18" s="356"/>
      <c r="S18" s="356"/>
      <c r="T18" s="356"/>
      <c r="U18" s="356"/>
      <c r="V18" s="356"/>
      <c r="W18" s="356"/>
      <c r="X18" s="541"/>
      <c r="Y18" s="356"/>
      <c r="Z18" s="357"/>
      <c r="AA18" s="954"/>
      <c r="AB18" s="538"/>
      <c r="AC18" s="544"/>
      <c r="AD18" s="544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</row>
    <row r="19" spans="1:43" s="1168" customFormat="1" ht="15.75" customHeight="1">
      <c r="A19" s="1149" t="s">
        <v>203</v>
      </c>
      <c r="B19" s="1150" t="s">
        <v>434</v>
      </c>
      <c r="C19" s="1151" t="s">
        <v>140</v>
      </c>
      <c r="D19" s="1152"/>
      <c r="E19" s="1153">
        <f>K19-2</f>
        <v>45703</v>
      </c>
      <c r="F19" s="1154">
        <v>0.99930555555555556</v>
      </c>
      <c r="G19" s="1155">
        <f t="shared" si="0"/>
        <v>45703</v>
      </c>
      <c r="H19" s="1156">
        <v>0.99930555555555556</v>
      </c>
      <c r="I19" s="1157">
        <f>K19-1</f>
        <v>45704</v>
      </c>
      <c r="J19" s="1158">
        <v>0.99930555555555556</v>
      </c>
      <c r="K19" s="1159">
        <f>K12+7</f>
        <v>45705</v>
      </c>
      <c r="L19" s="1160"/>
      <c r="M19" s="1161"/>
      <c r="N19" s="1161">
        <f>9+K19</f>
        <v>45714</v>
      </c>
      <c r="O19" s="1162">
        <f>8+K19</f>
        <v>45713</v>
      </c>
      <c r="P19" s="1161"/>
      <c r="Q19" s="1161"/>
      <c r="R19" s="1161"/>
      <c r="S19" s="1161"/>
      <c r="T19" s="1161"/>
      <c r="U19" s="1161">
        <f>13+K19</f>
        <v>45718</v>
      </c>
      <c r="V19" s="1161">
        <f>12+K19</f>
        <v>45717</v>
      </c>
      <c r="W19" s="1161">
        <f>K19+11</f>
        <v>45716</v>
      </c>
      <c r="X19" s="1162"/>
      <c r="Y19" s="1161">
        <f>K19+18</f>
        <v>45723</v>
      </c>
      <c r="Z19" s="1163"/>
      <c r="AA19" s="1164">
        <f>K19+16</f>
        <v>45721</v>
      </c>
      <c r="AB19" s="1165"/>
      <c r="AC19" s="1166"/>
      <c r="AD19" s="1166"/>
      <c r="AE19" s="1167"/>
      <c r="AF19" s="1167"/>
      <c r="AG19" s="1167"/>
      <c r="AH19" s="1167"/>
      <c r="AI19" s="1167"/>
      <c r="AJ19" s="1167"/>
      <c r="AK19" s="1167"/>
      <c r="AL19" s="1167"/>
      <c r="AM19" s="1167"/>
      <c r="AN19" s="1167"/>
      <c r="AO19" s="1167"/>
      <c r="AP19" s="1167"/>
      <c r="AQ19" s="1167"/>
    </row>
    <row r="20" spans="1:43" s="150" customFormat="1" ht="15.75" customHeight="1">
      <c r="A20" s="953" t="s">
        <v>268</v>
      </c>
      <c r="B20" s="385" t="s">
        <v>489</v>
      </c>
      <c r="C20" s="386" t="s">
        <v>140</v>
      </c>
      <c r="D20" s="395">
        <v>73</v>
      </c>
      <c r="E20" s="536">
        <f t="shared" ref="E20:E25" si="2">K20-1</f>
        <v>45703</v>
      </c>
      <c r="F20" s="736">
        <v>0.375</v>
      </c>
      <c r="G20" s="349">
        <f t="shared" si="0"/>
        <v>45702</v>
      </c>
      <c r="H20" s="362">
        <v>0.54166666666666663</v>
      </c>
      <c r="I20" s="736"/>
      <c r="J20" s="737"/>
      <c r="K20" s="388">
        <f t="shared" ref="K20:K63" si="3">K13+7</f>
        <v>45704</v>
      </c>
      <c r="L20" s="738"/>
      <c r="M20" s="356">
        <f>K20+11</f>
        <v>45715</v>
      </c>
      <c r="N20" s="356"/>
      <c r="O20" s="541"/>
      <c r="P20" s="356"/>
      <c r="Q20" s="356">
        <f>M20+13</f>
        <v>45728</v>
      </c>
      <c r="R20" s="356"/>
      <c r="S20" s="356"/>
      <c r="T20" s="356"/>
      <c r="U20" s="356">
        <f>K20+8</f>
        <v>45712</v>
      </c>
      <c r="V20" s="356">
        <f>K20+8</f>
        <v>45712</v>
      </c>
      <c r="W20" s="356"/>
      <c r="X20" s="541"/>
      <c r="Y20" s="356"/>
      <c r="Z20" s="357">
        <f>K20+9</f>
        <v>45713</v>
      </c>
      <c r="AA20" s="954">
        <f>K20+9</f>
        <v>45713</v>
      </c>
      <c r="AB20" s="538"/>
      <c r="AC20" s="544"/>
      <c r="AD20" s="544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</row>
    <row r="21" spans="1:43" s="150" customFormat="1" ht="15.75" customHeight="1">
      <c r="A21" s="953" t="s">
        <v>483</v>
      </c>
      <c r="B21" s="385" t="s">
        <v>472</v>
      </c>
      <c r="C21" s="386" t="s">
        <v>140</v>
      </c>
      <c r="D21" s="395">
        <v>304</v>
      </c>
      <c r="E21" s="536">
        <f t="shared" si="2"/>
        <v>45703</v>
      </c>
      <c r="F21" s="736">
        <v>0.4993055555555555</v>
      </c>
      <c r="G21" s="349">
        <f t="shared" si="0"/>
        <v>45702</v>
      </c>
      <c r="H21" s="362">
        <v>0.66666666666666663</v>
      </c>
      <c r="I21" s="736"/>
      <c r="J21" s="737"/>
      <c r="K21" s="388">
        <f t="shared" si="3"/>
        <v>45704</v>
      </c>
      <c r="L21" s="738"/>
      <c r="M21" s="356">
        <f>K21+11</f>
        <v>45715</v>
      </c>
      <c r="N21" s="356"/>
      <c r="O21" s="541"/>
      <c r="P21" s="356"/>
      <c r="Q21" s="356">
        <f>K21+13</f>
        <v>45717</v>
      </c>
      <c r="R21" s="356"/>
      <c r="S21" s="356"/>
      <c r="T21" s="356"/>
      <c r="U21" s="356"/>
      <c r="V21" s="356"/>
      <c r="W21" s="356"/>
      <c r="X21" s="541"/>
      <c r="Y21" s="356"/>
      <c r="Z21" s="357"/>
      <c r="AA21" s="954"/>
      <c r="AB21" s="538"/>
      <c r="AC21" s="544"/>
      <c r="AD21" s="544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</row>
    <row r="22" spans="1:43" s="854" customFormat="1" ht="15.75" customHeight="1" thickBot="1">
      <c r="A22" s="956" t="s">
        <v>147</v>
      </c>
      <c r="B22" s="957" t="s">
        <v>333</v>
      </c>
      <c r="C22" s="958" t="s">
        <v>140</v>
      </c>
      <c r="D22" s="959">
        <v>50</v>
      </c>
      <c r="E22" s="960">
        <f t="shared" si="2"/>
        <v>45709</v>
      </c>
      <c r="F22" s="961">
        <v>0.16666666666666666</v>
      </c>
      <c r="G22" s="962">
        <f t="shared" si="0"/>
        <v>45708</v>
      </c>
      <c r="H22" s="963">
        <v>0.33333333333333331</v>
      </c>
      <c r="I22" s="961"/>
      <c r="J22" s="964"/>
      <c r="K22" s="965">
        <f t="shared" si="3"/>
        <v>45710</v>
      </c>
      <c r="L22" s="966">
        <f>K22+8</f>
        <v>45718</v>
      </c>
      <c r="M22" s="659"/>
      <c r="N22" s="659">
        <f>K22+10</f>
        <v>45720</v>
      </c>
      <c r="O22" s="967">
        <f>K22+10</f>
        <v>45720</v>
      </c>
      <c r="P22" s="659">
        <f>K22+18</f>
        <v>45728</v>
      </c>
      <c r="Q22" s="659"/>
      <c r="R22" s="659">
        <f>K22+12</f>
        <v>45722</v>
      </c>
      <c r="S22" s="659">
        <f>K22+12</f>
        <v>45722</v>
      </c>
      <c r="T22" s="659">
        <f>K22+12</f>
        <v>45722</v>
      </c>
      <c r="U22" s="659">
        <f>K22+9</f>
        <v>45719</v>
      </c>
      <c r="V22" s="659">
        <f>K22+10</f>
        <v>45720</v>
      </c>
      <c r="W22" s="659">
        <f>K22+12</f>
        <v>45722</v>
      </c>
      <c r="X22" s="967"/>
      <c r="Y22" s="659">
        <f>K22+12</f>
        <v>45722</v>
      </c>
      <c r="Z22" s="660"/>
      <c r="AA22" s="968"/>
      <c r="AB22" s="853"/>
      <c r="AC22" s="769">
        <f>K22+10</f>
        <v>45720</v>
      </c>
      <c r="AD22" s="769">
        <f>V22+2</f>
        <v>45722</v>
      </c>
      <c r="AE22" s="770"/>
      <c r="AF22" s="770"/>
      <c r="AG22" s="770"/>
      <c r="AH22" s="770"/>
      <c r="AI22" s="770"/>
      <c r="AJ22" s="770"/>
      <c r="AK22" s="770"/>
      <c r="AL22" s="770"/>
      <c r="AM22" s="770"/>
      <c r="AN22" s="770"/>
      <c r="AO22" s="770"/>
      <c r="AP22" s="770"/>
      <c r="AQ22" s="770"/>
    </row>
    <row r="23" spans="1:43" s="149" customFormat="1" ht="15.75" customHeight="1">
      <c r="A23" s="327" t="s">
        <v>145</v>
      </c>
      <c r="B23" s="328" t="s">
        <v>458</v>
      </c>
      <c r="C23" s="329" t="s">
        <v>140</v>
      </c>
      <c r="D23" s="389">
        <v>47</v>
      </c>
      <c r="E23" s="919">
        <f t="shared" si="2"/>
        <v>45712</v>
      </c>
      <c r="F23" s="920">
        <v>0.375</v>
      </c>
      <c r="G23" s="332">
        <f t="shared" si="0"/>
        <v>45711</v>
      </c>
      <c r="H23" s="921">
        <v>0.54166666666666663</v>
      </c>
      <c r="I23" s="920"/>
      <c r="J23" s="922"/>
      <c r="K23" s="923">
        <f t="shared" si="3"/>
        <v>45713</v>
      </c>
      <c r="L23" s="924"/>
      <c r="M23" s="925">
        <f>K23+9</f>
        <v>45722</v>
      </c>
      <c r="N23" s="340">
        <f>K23+14</f>
        <v>45727</v>
      </c>
      <c r="O23" s="926">
        <f>K23+8</f>
        <v>45721</v>
      </c>
      <c r="P23" s="925">
        <f>K23+12</f>
        <v>45725</v>
      </c>
      <c r="Q23" s="925">
        <f>K23+11</f>
        <v>45724</v>
      </c>
      <c r="R23" s="340"/>
      <c r="S23" s="340"/>
      <c r="T23" s="340"/>
      <c r="U23" s="927">
        <f>K23+10</f>
        <v>45723</v>
      </c>
      <c r="V23" s="927">
        <f>K23+11</f>
        <v>45724</v>
      </c>
      <c r="W23" s="340">
        <f>K23+12</f>
        <v>45725</v>
      </c>
      <c r="X23" s="928">
        <f>K23+17</f>
        <v>45730</v>
      </c>
      <c r="Y23" s="340">
        <f>K23+14</f>
        <v>45727</v>
      </c>
      <c r="Z23" s="929"/>
      <c r="AA23" s="948">
        <f>K23+14</f>
        <v>45727</v>
      </c>
      <c r="AB23" s="555">
        <f>K23+10</f>
        <v>45723</v>
      </c>
      <c r="AC23" s="556"/>
      <c r="AD23" s="557">
        <f>V23+2</f>
        <v>45726</v>
      </c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</row>
    <row r="24" spans="1:43" s="1147" customFormat="1" ht="15.75" customHeight="1">
      <c r="A24" s="1169" t="s">
        <v>146</v>
      </c>
      <c r="B24" s="1170" t="s">
        <v>434</v>
      </c>
      <c r="C24" s="1171" t="s">
        <v>140</v>
      </c>
      <c r="D24" s="1152">
        <v>0</v>
      </c>
      <c r="E24" s="1153">
        <f t="shared" si="2"/>
        <v>45713</v>
      </c>
      <c r="F24" s="1154">
        <v>0.41666666666666669</v>
      </c>
      <c r="G24" s="1155">
        <f t="shared" si="0"/>
        <v>45712</v>
      </c>
      <c r="H24" s="1156">
        <v>0.58333333333333337</v>
      </c>
      <c r="I24" s="1154"/>
      <c r="J24" s="1158"/>
      <c r="K24" s="1159">
        <f>K17+7</f>
        <v>45714</v>
      </c>
      <c r="L24" s="1160">
        <f>K24+12</f>
        <v>45726</v>
      </c>
      <c r="M24" s="1161"/>
      <c r="N24" s="1161">
        <f>K24+14</f>
        <v>45728</v>
      </c>
      <c r="O24" s="1162">
        <f>K24+13</f>
        <v>45727</v>
      </c>
      <c r="P24" s="1161">
        <f>K24+15</f>
        <v>45729</v>
      </c>
      <c r="Q24" s="1161"/>
      <c r="R24" s="1161">
        <f>K24+16</f>
        <v>45730</v>
      </c>
      <c r="S24" s="1161"/>
      <c r="T24" s="1161"/>
      <c r="U24" s="1161">
        <f>K24+13</f>
        <v>45727</v>
      </c>
      <c r="V24" s="1161">
        <f>K24+14</f>
        <v>45728</v>
      </c>
      <c r="W24" s="1161">
        <f>K24+16</f>
        <v>45730</v>
      </c>
      <c r="X24" s="1162"/>
      <c r="Y24" s="1161">
        <f>K24+18</f>
        <v>45732</v>
      </c>
      <c r="Z24" s="1163"/>
      <c r="AA24" s="1164"/>
      <c r="AB24" s="1165"/>
      <c r="AC24" s="1166">
        <f>K24+14</f>
        <v>45728</v>
      </c>
      <c r="AD24" s="1166">
        <f>V24+2</f>
        <v>45730</v>
      </c>
      <c r="AE24" s="1167"/>
      <c r="AF24" s="1167"/>
      <c r="AG24" s="1167"/>
      <c r="AH24" s="1167"/>
      <c r="AI24" s="1167"/>
      <c r="AJ24" s="1167"/>
      <c r="AK24" s="1167"/>
      <c r="AL24" s="1167"/>
      <c r="AM24" s="1167"/>
      <c r="AN24" s="1167"/>
      <c r="AO24" s="1167"/>
      <c r="AP24" s="1167"/>
      <c r="AQ24" s="1167"/>
    </row>
    <row r="25" spans="1:43" s="149" customFormat="1" ht="15.75" customHeight="1">
      <c r="A25" s="359" t="s">
        <v>484</v>
      </c>
      <c r="B25" s="344" t="s">
        <v>658</v>
      </c>
      <c r="C25" s="345" t="s">
        <v>140</v>
      </c>
      <c r="D25" s="395">
        <v>68</v>
      </c>
      <c r="E25" s="536">
        <f t="shared" si="2"/>
        <v>45713</v>
      </c>
      <c r="F25" s="736">
        <v>0.99930555555555556</v>
      </c>
      <c r="G25" s="349">
        <f t="shared" si="0"/>
        <v>45712</v>
      </c>
      <c r="H25" s="362">
        <v>0.16666666666666666</v>
      </c>
      <c r="I25" s="736"/>
      <c r="J25" s="736"/>
      <c r="K25" s="388">
        <f>K18+7</f>
        <v>45714</v>
      </c>
      <c r="L25" s="738">
        <f>K25+9</f>
        <v>45723</v>
      </c>
      <c r="M25" s="356"/>
      <c r="N25" s="356"/>
      <c r="O25" s="541"/>
      <c r="P25" s="356">
        <f>K25+8</f>
        <v>45722</v>
      </c>
      <c r="Q25" s="356"/>
      <c r="R25" s="356"/>
      <c r="S25" s="356"/>
      <c r="T25" s="356"/>
      <c r="U25" s="356"/>
      <c r="V25" s="356"/>
      <c r="W25" s="356"/>
      <c r="X25" s="541"/>
      <c r="Y25" s="356"/>
      <c r="Z25" s="357"/>
      <c r="AA25" s="954"/>
      <c r="AB25" s="538"/>
      <c r="AC25" s="544"/>
      <c r="AD25" s="544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</row>
    <row r="26" spans="1:43" s="149" customFormat="1" ht="15.75" customHeight="1">
      <c r="A26" s="359" t="s">
        <v>203</v>
      </c>
      <c r="B26" s="344" t="s">
        <v>559</v>
      </c>
      <c r="C26" s="345" t="s">
        <v>140</v>
      </c>
      <c r="D26" s="395">
        <v>11</v>
      </c>
      <c r="E26" s="536">
        <f>K26-2</f>
        <v>45710</v>
      </c>
      <c r="F26" s="352">
        <v>0.99930555555555556</v>
      </c>
      <c r="G26" s="349">
        <f t="shared" si="0"/>
        <v>45710</v>
      </c>
      <c r="H26" s="350">
        <v>0.99930555555555556</v>
      </c>
      <c r="I26" s="351">
        <f>K26-1</f>
        <v>45711</v>
      </c>
      <c r="J26" s="548">
        <v>0.99930555555555556</v>
      </c>
      <c r="K26" s="388">
        <f>K19+7</f>
        <v>45712</v>
      </c>
      <c r="L26" s="537"/>
      <c r="M26" s="355"/>
      <c r="N26" s="355">
        <f>9+K26</f>
        <v>45721</v>
      </c>
      <c r="O26" s="354">
        <f>8+K26</f>
        <v>45720</v>
      </c>
      <c r="P26" s="356"/>
      <c r="Q26" s="356"/>
      <c r="R26" s="355"/>
      <c r="S26" s="355"/>
      <c r="T26" s="355"/>
      <c r="U26" s="355">
        <f>13+K26</f>
        <v>45725</v>
      </c>
      <c r="V26" s="355">
        <f>12+K26</f>
        <v>45724</v>
      </c>
      <c r="W26" s="355">
        <f>K26+11</f>
        <v>45723</v>
      </c>
      <c r="X26" s="354"/>
      <c r="Y26" s="356">
        <f>K26+18</f>
        <v>45730</v>
      </c>
      <c r="Z26" s="739"/>
      <c r="AA26" s="954">
        <f>K26+16</f>
        <v>45728</v>
      </c>
      <c r="AB26" s="538"/>
      <c r="AC26" s="539"/>
      <c r="AD26" s="540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</row>
    <row r="27" spans="1:43" s="149" customFormat="1" ht="15.75" customHeight="1">
      <c r="A27" s="359" t="s">
        <v>268</v>
      </c>
      <c r="B27" s="344" t="s">
        <v>736</v>
      </c>
      <c r="C27" s="345" t="s">
        <v>140</v>
      </c>
      <c r="D27" s="395">
        <v>66</v>
      </c>
      <c r="E27" s="536">
        <f t="shared" ref="E27:E32" si="4">K27-1</f>
        <v>45710</v>
      </c>
      <c r="F27" s="352">
        <v>0.375</v>
      </c>
      <c r="G27" s="349">
        <f>K27-2</f>
        <v>45709</v>
      </c>
      <c r="H27" s="350">
        <v>0.54166666666666663</v>
      </c>
      <c r="I27" s="351"/>
      <c r="J27" s="352"/>
      <c r="K27" s="388">
        <f>K20+7</f>
        <v>45711</v>
      </c>
      <c r="L27" s="537"/>
      <c r="M27" s="355"/>
      <c r="N27" s="355"/>
      <c r="O27" s="354"/>
      <c r="P27" s="356"/>
      <c r="Q27" s="356"/>
      <c r="R27" s="355"/>
      <c r="S27" s="355"/>
      <c r="T27" s="355"/>
      <c r="U27" s="355">
        <f>K27+8</f>
        <v>45719</v>
      </c>
      <c r="V27" s="355">
        <f>K27+8</f>
        <v>45719</v>
      </c>
      <c r="W27" s="355"/>
      <c r="X27" s="354"/>
      <c r="Y27" s="356"/>
      <c r="Z27" s="739">
        <f>K27+9</f>
        <v>45720</v>
      </c>
      <c r="AA27" s="969">
        <f>K27+9</f>
        <v>45720</v>
      </c>
      <c r="AB27" s="538"/>
      <c r="AC27" s="539"/>
      <c r="AD27" s="540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</row>
    <row r="28" spans="1:43" s="149" customFormat="1" ht="15.75" customHeight="1">
      <c r="A28" s="359" t="s">
        <v>483</v>
      </c>
      <c r="B28" s="344" t="s">
        <v>737</v>
      </c>
      <c r="C28" s="345" t="s">
        <v>140</v>
      </c>
      <c r="D28" s="395">
        <v>8</v>
      </c>
      <c r="E28" s="536">
        <f t="shared" si="4"/>
        <v>45710</v>
      </c>
      <c r="F28" s="352">
        <v>0.4993055555555555</v>
      </c>
      <c r="G28" s="349">
        <f>K28-2</f>
        <v>45709</v>
      </c>
      <c r="H28" s="350">
        <v>0.66666666666666663</v>
      </c>
      <c r="I28" s="351"/>
      <c r="J28" s="352"/>
      <c r="K28" s="388">
        <f t="shared" si="3"/>
        <v>45711</v>
      </c>
      <c r="L28" s="537"/>
      <c r="M28" s="355">
        <f>K28+11</f>
        <v>45722</v>
      </c>
      <c r="N28" s="355"/>
      <c r="O28" s="354"/>
      <c r="P28" s="356"/>
      <c r="Q28" s="356">
        <f>K28+13</f>
        <v>45724</v>
      </c>
      <c r="R28" s="355"/>
      <c r="S28" s="355"/>
      <c r="T28" s="355"/>
      <c r="U28" s="355"/>
      <c r="V28" s="355"/>
      <c r="W28" s="355"/>
      <c r="X28" s="354"/>
      <c r="Y28" s="356"/>
      <c r="Z28" s="739"/>
      <c r="AA28" s="969"/>
      <c r="AB28" s="538"/>
      <c r="AC28" s="539"/>
      <c r="AD28" s="540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</row>
    <row r="29" spans="1:43" s="121" customFormat="1" ht="15.75" customHeight="1" thickBot="1">
      <c r="A29" s="649" t="s">
        <v>147</v>
      </c>
      <c r="B29" s="1056" t="s">
        <v>679</v>
      </c>
      <c r="C29" s="1057" t="s">
        <v>140</v>
      </c>
      <c r="D29" s="1058">
        <v>84</v>
      </c>
      <c r="E29" s="960">
        <f t="shared" si="4"/>
        <v>45716</v>
      </c>
      <c r="F29" s="1059">
        <v>0.16666666666666666</v>
      </c>
      <c r="G29" s="962">
        <f t="shared" si="0"/>
        <v>45715</v>
      </c>
      <c r="H29" s="963">
        <v>0.33333333333333331</v>
      </c>
      <c r="I29" s="1060"/>
      <c r="J29" s="1061"/>
      <c r="K29" s="965">
        <f t="shared" si="3"/>
        <v>45717</v>
      </c>
      <c r="L29" s="656">
        <f>K29+8</f>
        <v>45725</v>
      </c>
      <c r="M29" s="657"/>
      <c r="N29" s="657">
        <f>K29+10</f>
        <v>45727</v>
      </c>
      <c r="O29" s="658">
        <f>K29+10</f>
        <v>45727</v>
      </c>
      <c r="P29" s="659">
        <f>K29+18</f>
        <v>45735</v>
      </c>
      <c r="Q29" s="659"/>
      <c r="R29" s="659">
        <f>K29+12</f>
        <v>45729</v>
      </c>
      <c r="S29" s="659">
        <f>K29+12</f>
        <v>45729</v>
      </c>
      <c r="T29" s="659">
        <f>K29+12</f>
        <v>45729</v>
      </c>
      <c r="U29" s="659">
        <f>K29+9</f>
        <v>45726</v>
      </c>
      <c r="V29" s="659">
        <f>K29+10</f>
        <v>45727</v>
      </c>
      <c r="W29" s="659">
        <f>K29+12</f>
        <v>45729</v>
      </c>
      <c r="X29" s="967"/>
      <c r="Y29" s="659">
        <f>K29+12</f>
        <v>45729</v>
      </c>
      <c r="Z29" s="1062"/>
      <c r="AA29" s="968"/>
      <c r="AB29" s="1063"/>
      <c r="AC29" s="769">
        <f>K29+10</f>
        <v>45727</v>
      </c>
      <c r="AD29" s="769">
        <f>V29+2</f>
        <v>45729</v>
      </c>
      <c r="AE29" s="770"/>
      <c r="AF29" s="770"/>
      <c r="AG29" s="770"/>
      <c r="AH29" s="770"/>
      <c r="AI29" s="770"/>
      <c r="AJ29" s="770"/>
      <c r="AK29" s="770"/>
      <c r="AL29" s="770"/>
      <c r="AM29" s="770"/>
      <c r="AN29" s="770"/>
      <c r="AO29" s="770"/>
      <c r="AP29" s="770"/>
      <c r="AQ29" s="770"/>
    </row>
    <row r="30" spans="1:43" s="149" customFormat="1" ht="15.75" customHeight="1">
      <c r="A30" s="327" t="s">
        <v>145</v>
      </c>
      <c r="B30" s="328" t="s">
        <v>471</v>
      </c>
      <c r="C30" s="329" t="s">
        <v>140</v>
      </c>
      <c r="D30" s="389">
        <v>39</v>
      </c>
      <c r="E30" s="919">
        <f t="shared" si="4"/>
        <v>45719</v>
      </c>
      <c r="F30" s="920">
        <v>0.375</v>
      </c>
      <c r="G30" s="332">
        <f t="shared" si="0"/>
        <v>45718</v>
      </c>
      <c r="H30" s="921">
        <v>0.54166666666666663</v>
      </c>
      <c r="I30" s="920"/>
      <c r="J30" s="922"/>
      <c r="K30" s="923">
        <f t="shared" si="3"/>
        <v>45720</v>
      </c>
      <c r="L30" s="924"/>
      <c r="M30" s="925">
        <f>K30+9</f>
        <v>45729</v>
      </c>
      <c r="N30" s="340">
        <f>K30+14</f>
        <v>45734</v>
      </c>
      <c r="O30" s="926">
        <f>K30+8</f>
        <v>45728</v>
      </c>
      <c r="P30" s="925">
        <f>K30+12</f>
        <v>45732</v>
      </c>
      <c r="Q30" s="925">
        <f>K30+11</f>
        <v>45731</v>
      </c>
      <c r="R30" s="340"/>
      <c r="S30" s="340"/>
      <c r="T30" s="340"/>
      <c r="U30" s="927">
        <f>K30+10</f>
        <v>45730</v>
      </c>
      <c r="V30" s="927">
        <f>K30+11</f>
        <v>45731</v>
      </c>
      <c r="W30" s="340">
        <f>K30+12</f>
        <v>45732</v>
      </c>
      <c r="X30" s="928">
        <f>K30+17</f>
        <v>45737</v>
      </c>
      <c r="Y30" s="340">
        <f>K30+14</f>
        <v>45734</v>
      </c>
      <c r="Z30" s="929"/>
      <c r="AA30" s="948">
        <f>K30+14</f>
        <v>45734</v>
      </c>
      <c r="AB30" s="555">
        <f>K30+10</f>
        <v>45730</v>
      </c>
      <c r="AC30" s="556"/>
      <c r="AD30" s="557">
        <f>V30+2</f>
        <v>45733</v>
      </c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</row>
    <row r="31" spans="1:43" s="1147" customFormat="1" ht="15.75" customHeight="1">
      <c r="A31" s="1169" t="s">
        <v>146</v>
      </c>
      <c r="B31" s="1170" t="s">
        <v>434</v>
      </c>
      <c r="C31" s="1171" t="s">
        <v>140</v>
      </c>
      <c r="D31" s="1172">
        <v>0</v>
      </c>
      <c r="E31" s="1153">
        <f t="shared" si="4"/>
        <v>45720</v>
      </c>
      <c r="F31" s="1154">
        <v>0.41666666666666669</v>
      </c>
      <c r="G31" s="1155">
        <f t="shared" si="0"/>
        <v>45719</v>
      </c>
      <c r="H31" s="1156">
        <v>0.58333333333333337</v>
      </c>
      <c r="I31" s="1154"/>
      <c r="J31" s="1158"/>
      <c r="K31" s="1159">
        <f t="shared" si="3"/>
        <v>45721</v>
      </c>
      <c r="L31" s="1160">
        <f>K31+12</f>
        <v>45733</v>
      </c>
      <c r="M31" s="1161"/>
      <c r="N31" s="1161">
        <f>K31+14</f>
        <v>45735</v>
      </c>
      <c r="O31" s="1162">
        <f>K31+13</f>
        <v>45734</v>
      </c>
      <c r="P31" s="1161">
        <f>K31+15</f>
        <v>45736</v>
      </c>
      <c r="Q31" s="1161"/>
      <c r="R31" s="1161">
        <f>K31+16</f>
        <v>45737</v>
      </c>
      <c r="S31" s="1161"/>
      <c r="T31" s="1161"/>
      <c r="U31" s="1161">
        <f>K31+13</f>
        <v>45734</v>
      </c>
      <c r="V31" s="1161">
        <f>K31+14</f>
        <v>45735</v>
      </c>
      <c r="W31" s="1161">
        <f>K31+16</f>
        <v>45737</v>
      </c>
      <c r="X31" s="1162"/>
      <c r="Y31" s="1161">
        <f>K31+18</f>
        <v>45739</v>
      </c>
      <c r="Z31" s="1163"/>
      <c r="AA31" s="1164"/>
      <c r="AB31" s="1165"/>
      <c r="AC31" s="1166">
        <f>K31+14</f>
        <v>45735</v>
      </c>
      <c r="AD31" s="1166">
        <f>V31+2</f>
        <v>45737</v>
      </c>
      <c r="AE31" s="1167"/>
      <c r="AF31" s="1167"/>
      <c r="AG31" s="1167"/>
      <c r="AH31" s="1167"/>
      <c r="AI31" s="1167"/>
      <c r="AJ31" s="1167"/>
      <c r="AK31" s="1167"/>
      <c r="AL31" s="1167"/>
      <c r="AM31" s="1167"/>
      <c r="AN31" s="1167"/>
      <c r="AO31" s="1167"/>
      <c r="AP31" s="1167"/>
      <c r="AQ31" s="1167"/>
    </row>
    <row r="32" spans="1:43" s="121" customFormat="1" ht="15.75" customHeight="1">
      <c r="A32" s="818" t="s">
        <v>484</v>
      </c>
      <c r="B32" s="207" t="s">
        <v>488</v>
      </c>
      <c r="C32" s="208" t="s">
        <v>140</v>
      </c>
      <c r="D32" s="881">
        <v>42</v>
      </c>
      <c r="E32" s="767">
        <f t="shared" si="4"/>
        <v>45720</v>
      </c>
      <c r="F32" s="851">
        <v>0.99930555555555556</v>
      </c>
      <c r="G32" s="210">
        <f t="shared" si="0"/>
        <v>45719</v>
      </c>
      <c r="H32" s="211">
        <v>0.16666666666666666</v>
      </c>
      <c r="I32" s="851"/>
      <c r="J32" s="851"/>
      <c r="K32" s="768">
        <f t="shared" si="3"/>
        <v>45721</v>
      </c>
      <c r="L32" s="852">
        <f>K32+9</f>
        <v>45730</v>
      </c>
      <c r="M32" s="158"/>
      <c r="N32" s="158"/>
      <c r="O32" s="159"/>
      <c r="P32" s="158">
        <f>L32+8</f>
        <v>45738</v>
      </c>
      <c r="Q32" s="158"/>
      <c r="R32" s="158"/>
      <c r="S32" s="158"/>
      <c r="T32" s="158"/>
      <c r="U32" s="158"/>
      <c r="V32" s="158"/>
      <c r="W32" s="158"/>
      <c r="X32" s="159"/>
      <c r="Y32" s="158"/>
      <c r="Z32" s="219"/>
      <c r="AA32" s="955"/>
      <c r="AB32" s="853"/>
      <c r="AC32" s="769"/>
      <c r="AD32" s="769"/>
      <c r="AE32" s="770"/>
      <c r="AF32" s="770"/>
      <c r="AG32" s="770"/>
      <c r="AH32" s="770"/>
      <c r="AI32" s="770"/>
      <c r="AJ32" s="770"/>
      <c r="AK32" s="770"/>
      <c r="AL32" s="770"/>
      <c r="AM32" s="770"/>
      <c r="AN32" s="770"/>
      <c r="AO32" s="770"/>
      <c r="AP32" s="770"/>
      <c r="AQ32" s="770"/>
    </row>
    <row r="33" spans="1:43" s="149" customFormat="1" ht="15.75" customHeight="1">
      <c r="A33" s="359" t="s">
        <v>203</v>
      </c>
      <c r="B33" s="344" t="s">
        <v>660</v>
      </c>
      <c r="C33" s="345" t="s">
        <v>140</v>
      </c>
      <c r="D33" s="395">
        <v>4</v>
      </c>
      <c r="E33" s="536">
        <f>K33-2</f>
        <v>45717</v>
      </c>
      <c r="F33" s="352">
        <v>0.99930555555555556</v>
      </c>
      <c r="G33" s="349">
        <f t="shared" si="0"/>
        <v>45717</v>
      </c>
      <c r="H33" s="350">
        <v>0.99930555555555556</v>
      </c>
      <c r="I33" s="351">
        <f>K33-1</f>
        <v>45718</v>
      </c>
      <c r="J33" s="548">
        <v>0.99930555555555556</v>
      </c>
      <c r="K33" s="388">
        <f t="shared" si="3"/>
        <v>45719</v>
      </c>
      <c r="L33" s="537"/>
      <c r="M33" s="355"/>
      <c r="N33" s="355">
        <f>9+K33</f>
        <v>45728</v>
      </c>
      <c r="O33" s="354">
        <f>8+K33</f>
        <v>45727</v>
      </c>
      <c r="P33" s="356"/>
      <c r="Q33" s="356"/>
      <c r="R33" s="355"/>
      <c r="S33" s="355"/>
      <c r="T33" s="355"/>
      <c r="U33" s="355">
        <f>13+K33</f>
        <v>45732</v>
      </c>
      <c r="V33" s="355">
        <f>12+K33</f>
        <v>45731</v>
      </c>
      <c r="W33" s="355">
        <f>K33+11</f>
        <v>45730</v>
      </c>
      <c r="X33" s="354"/>
      <c r="Y33" s="356">
        <f>K33+18</f>
        <v>45737</v>
      </c>
      <c r="Z33" s="741"/>
      <c r="AA33" s="954">
        <f>K33+16</f>
        <v>45735</v>
      </c>
      <c r="AB33" s="538"/>
      <c r="AC33" s="539"/>
      <c r="AD33" s="540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</row>
    <row r="34" spans="1:43" s="149" customFormat="1" ht="15.75" customHeight="1">
      <c r="A34" s="359" t="s">
        <v>268</v>
      </c>
      <c r="B34" s="344" t="s">
        <v>473</v>
      </c>
      <c r="C34" s="345" t="s">
        <v>140</v>
      </c>
      <c r="D34" s="395">
        <v>42</v>
      </c>
      <c r="E34" s="536">
        <f t="shared" ref="E34:E39" si="5">K34-1</f>
        <v>45717</v>
      </c>
      <c r="F34" s="352">
        <v>0.375</v>
      </c>
      <c r="G34" s="349">
        <f>K34-2</f>
        <v>45716</v>
      </c>
      <c r="H34" s="350">
        <v>0.54166666666666663</v>
      </c>
      <c r="I34" s="351"/>
      <c r="J34" s="352"/>
      <c r="K34" s="388">
        <f t="shared" si="3"/>
        <v>45718</v>
      </c>
      <c r="L34" s="537"/>
      <c r="M34" s="355"/>
      <c r="N34" s="355"/>
      <c r="O34" s="354"/>
      <c r="P34" s="356"/>
      <c r="Q34" s="356"/>
      <c r="R34" s="355"/>
      <c r="S34" s="355"/>
      <c r="T34" s="355"/>
      <c r="U34" s="355">
        <f>K34+8</f>
        <v>45726</v>
      </c>
      <c r="V34" s="355">
        <f>K34+8</f>
        <v>45726</v>
      </c>
      <c r="W34" s="355"/>
      <c r="X34" s="354"/>
      <c r="Y34" s="356"/>
      <c r="Z34" s="739">
        <f>K34+9</f>
        <v>45727</v>
      </c>
      <c r="AA34" s="969">
        <f>K34+9</f>
        <v>45727</v>
      </c>
      <c r="AB34" s="538"/>
      <c r="AC34" s="539"/>
      <c r="AD34" s="540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</row>
    <row r="35" spans="1:43" s="149" customFormat="1" ht="15.75" customHeight="1">
      <c r="A35" s="359" t="s">
        <v>483</v>
      </c>
      <c r="B35" s="344" t="s">
        <v>738</v>
      </c>
      <c r="C35" s="345" t="s">
        <v>140</v>
      </c>
      <c r="D35" s="395">
        <v>21</v>
      </c>
      <c r="E35" s="536">
        <f t="shared" si="5"/>
        <v>45717</v>
      </c>
      <c r="F35" s="352">
        <v>0.4993055555555555</v>
      </c>
      <c r="G35" s="349">
        <f>K35-2</f>
        <v>45716</v>
      </c>
      <c r="H35" s="350">
        <v>0.66666666666666663</v>
      </c>
      <c r="I35" s="351"/>
      <c r="J35" s="352"/>
      <c r="K35" s="388">
        <f t="shared" si="3"/>
        <v>45718</v>
      </c>
      <c r="L35" s="537"/>
      <c r="M35" s="355">
        <f>K35+11</f>
        <v>45729</v>
      </c>
      <c r="N35" s="355"/>
      <c r="O35" s="354"/>
      <c r="P35" s="356"/>
      <c r="Q35" s="356">
        <f>K35+13</f>
        <v>45731</v>
      </c>
      <c r="R35" s="355"/>
      <c r="S35" s="355"/>
      <c r="T35" s="355"/>
      <c r="U35" s="355"/>
      <c r="V35" s="355"/>
      <c r="W35" s="355"/>
      <c r="X35" s="354"/>
      <c r="Y35" s="356"/>
      <c r="Z35" s="739"/>
      <c r="AA35" s="969"/>
      <c r="AB35" s="538"/>
      <c r="AC35" s="539"/>
      <c r="AD35" s="540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</row>
    <row r="36" spans="1:43" s="149" customFormat="1" ht="15.75" customHeight="1" thickBot="1">
      <c r="A36" s="365" t="s">
        <v>147</v>
      </c>
      <c r="B36" s="758" t="s">
        <v>487</v>
      </c>
      <c r="C36" s="759" t="s">
        <v>140</v>
      </c>
      <c r="D36" s="937">
        <v>86</v>
      </c>
      <c r="E36" s="938">
        <f t="shared" si="5"/>
        <v>45723</v>
      </c>
      <c r="F36" s="939">
        <v>0.16666666666666666</v>
      </c>
      <c r="G36" s="761">
        <f t="shared" si="0"/>
        <v>45722</v>
      </c>
      <c r="H36" s="762">
        <v>0.33333333333333331</v>
      </c>
      <c r="I36" s="763"/>
      <c r="J36" s="764"/>
      <c r="K36" s="940">
        <f t="shared" si="3"/>
        <v>45724</v>
      </c>
      <c r="L36" s="375">
        <f>K36+8</f>
        <v>45732</v>
      </c>
      <c r="M36" s="376"/>
      <c r="N36" s="376">
        <f>K36+10</f>
        <v>45734</v>
      </c>
      <c r="O36" s="377">
        <f>K36+10</f>
        <v>45734</v>
      </c>
      <c r="P36" s="378">
        <f>K36+18</f>
        <v>45742</v>
      </c>
      <c r="Q36" s="378"/>
      <c r="R36" s="378">
        <f>K36+12</f>
        <v>45736</v>
      </c>
      <c r="S36" s="378">
        <f>K36+12</f>
        <v>45736</v>
      </c>
      <c r="T36" s="378">
        <f>K36+12</f>
        <v>45736</v>
      </c>
      <c r="U36" s="378">
        <f>K36+9</f>
        <v>45733</v>
      </c>
      <c r="V36" s="378">
        <f>K36+10</f>
        <v>45734</v>
      </c>
      <c r="W36" s="378">
        <f>K36+12</f>
        <v>45736</v>
      </c>
      <c r="X36" s="941"/>
      <c r="Y36" s="378">
        <f>K36+12</f>
        <v>45736</v>
      </c>
      <c r="Z36" s="942"/>
      <c r="AA36" s="952"/>
      <c r="AB36" s="543"/>
      <c r="AC36" s="544">
        <f>K36+10</f>
        <v>45734</v>
      </c>
      <c r="AD36" s="544">
        <f>V36+2</f>
        <v>45736</v>
      </c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</row>
    <row r="37" spans="1:43" s="1073" customFormat="1" ht="15.75" customHeight="1">
      <c r="A37" s="1064" t="s">
        <v>145</v>
      </c>
      <c r="B37" s="1065" t="s">
        <v>590</v>
      </c>
      <c r="C37" s="1066" t="s">
        <v>140</v>
      </c>
      <c r="D37" s="1067">
        <v>78</v>
      </c>
      <c r="E37" s="1035">
        <f t="shared" si="5"/>
        <v>45726</v>
      </c>
      <c r="F37" s="1036">
        <v>0.375</v>
      </c>
      <c r="G37" s="1037">
        <f t="shared" si="0"/>
        <v>45725</v>
      </c>
      <c r="H37" s="1038">
        <v>0.54166666666666663</v>
      </c>
      <c r="I37" s="1036"/>
      <c r="J37" s="1039"/>
      <c r="K37" s="1040">
        <f t="shared" si="3"/>
        <v>45727</v>
      </c>
      <c r="L37" s="1041"/>
      <c r="M37" s="1042">
        <f>K37+9</f>
        <v>45736</v>
      </c>
      <c r="N37" s="1043">
        <f>K37+14</f>
        <v>45741</v>
      </c>
      <c r="O37" s="1044">
        <f>K37+8</f>
        <v>45735</v>
      </c>
      <c r="P37" s="1042">
        <f>K37+12</f>
        <v>45739</v>
      </c>
      <c r="Q37" s="1042">
        <f>K37+11</f>
        <v>45738</v>
      </c>
      <c r="R37" s="1043"/>
      <c r="S37" s="1043"/>
      <c r="T37" s="1043"/>
      <c r="U37" s="1045">
        <f>K37+10</f>
        <v>45737</v>
      </c>
      <c r="V37" s="1045">
        <f>K37+11</f>
        <v>45738</v>
      </c>
      <c r="W37" s="1043">
        <f>K37+12</f>
        <v>45739</v>
      </c>
      <c r="X37" s="1046">
        <f>K37+17</f>
        <v>45744</v>
      </c>
      <c r="Y37" s="1043">
        <f>K37+14</f>
        <v>45741</v>
      </c>
      <c r="Z37" s="1047"/>
      <c r="AA37" s="1068">
        <f>K37+14</f>
        <v>45741</v>
      </c>
      <c r="AB37" s="1069">
        <f>K37+10</f>
        <v>45737</v>
      </c>
      <c r="AC37" s="1070"/>
      <c r="AD37" s="1071">
        <f>V37+2</f>
        <v>45740</v>
      </c>
      <c r="AE37" s="1072"/>
      <c r="AF37" s="1072"/>
      <c r="AG37" s="1072"/>
      <c r="AH37" s="1072"/>
      <c r="AI37" s="1072"/>
      <c r="AJ37" s="1072"/>
      <c r="AK37" s="1072"/>
      <c r="AL37" s="1072"/>
      <c r="AM37" s="1072"/>
      <c r="AN37" s="1072"/>
      <c r="AO37" s="1072"/>
      <c r="AP37" s="1072"/>
      <c r="AQ37" s="1072"/>
    </row>
    <row r="38" spans="1:43" s="150" customFormat="1" ht="15.75" customHeight="1">
      <c r="A38" s="359" t="s">
        <v>146</v>
      </c>
      <c r="B38" s="344" t="s">
        <v>659</v>
      </c>
      <c r="C38" s="345" t="s">
        <v>140</v>
      </c>
      <c r="D38" s="395">
        <v>19</v>
      </c>
      <c r="E38" s="536">
        <f t="shared" si="5"/>
        <v>45727</v>
      </c>
      <c r="F38" s="352">
        <v>0.41666666666666669</v>
      </c>
      <c r="G38" s="349">
        <f t="shared" si="0"/>
        <v>45726</v>
      </c>
      <c r="H38" s="350">
        <v>0.58333333333333337</v>
      </c>
      <c r="I38" s="351"/>
      <c r="J38" s="548"/>
      <c r="K38" s="388">
        <f t="shared" si="3"/>
        <v>45728</v>
      </c>
      <c r="L38" s="537">
        <f>K38+12</f>
        <v>45740</v>
      </c>
      <c r="M38" s="355"/>
      <c r="N38" s="355">
        <f>K38+14</f>
        <v>45742</v>
      </c>
      <c r="O38" s="354">
        <f>K38+13</f>
        <v>45741</v>
      </c>
      <c r="P38" s="356">
        <f>K38+15</f>
        <v>45743</v>
      </c>
      <c r="Q38" s="356"/>
      <c r="R38" s="355">
        <f>K38+16</f>
        <v>45744</v>
      </c>
      <c r="S38" s="355"/>
      <c r="T38" s="355"/>
      <c r="U38" s="355">
        <f>K38+13</f>
        <v>45741</v>
      </c>
      <c r="V38" s="355">
        <f>K38+14</f>
        <v>45742</v>
      </c>
      <c r="W38" s="355">
        <f>K38+16</f>
        <v>45744</v>
      </c>
      <c r="X38" s="354"/>
      <c r="Y38" s="356">
        <f>K38+18</f>
        <v>45746</v>
      </c>
      <c r="Z38" s="741"/>
      <c r="AA38" s="542"/>
      <c r="AB38" s="538"/>
      <c r="AC38" s="539">
        <f>K38+14</f>
        <v>45742</v>
      </c>
      <c r="AD38" s="540">
        <f>V38+2</f>
        <v>45744</v>
      </c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</row>
    <row r="39" spans="1:43" s="150" customFormat="1" ht="15.75" customHeight="1">
      <c r="A39" s="359" t="s">
        <v>484</v>
      </c>
      <c r="B39" s="344" t="s">
        <v>589</v>
      </c>
      <c r="C39" s="345" t="s">
        <v>140</v>
      </c>
      <c r="D39" s="395">
        <v>503</v>
      </c>
      <c r="E39" s="536">
        <f t="shared" si="5"/>
        <v>45727</v>
      </c>
      <c r="F39" s="352">
        <v>0.99930555555555556</v>
      </c>
      <c r="G39" s="349">
        <f t="shared" si="0"/>
        <v>45726</v>
      </c>
      <c r="H39" s="350">
        <v>0.16666666666666666</v>
      </c>
      <c r="I39" s="351"/>
      <c r="J39" s="548"/>
      <c r="K39" s="388">
        <f t="shared" si="3"/>
        <v>45728</v>
      </c>
      <c r="L39" s="537">
        <f>K39+9</f>
        <v>45737</v>
      </c>
      <c r="M39" s="355"/>
      <c r="N39" s="355"/>
      <c r="O39" s="354"/>
      <c r="P39" s="356">
        <f>K39+8</f>
        <v>45736</v>
      </c>
      <c r="Q39" s="356"/>
      <c r="R39" s="355"/>
      <c r="S39" s="355"/>
      <c r="T39" s="355"/>
      <c r="U39" s="355"/>
      <c r="V39" s="355"/>
      <c r="W39" s="355"/>
      <c r="X39" s="354"/>
      <c r="Y39" s="356"/>
      <c r="Z39" s="741"/>
      <c r="AA39" s="542"/>
      <c r="AB39" s="538"/>
      <c r="AC39" s="539"/>
      <c r="AD39" s="540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</row>
    <row r="40" spans="1:43" s="150" customFormat="1" ht="15.75" customHeight="1">
      <c r="A40" s="359" t="s">
        <v>203</v>
      </c>
      <c r="B40" s="344" t="s">
        <v>558</v>
      </c>
      <c r="C40" s="345" t="s">
        <v>140</v>
      </c>
      <c r="D40" s="395">
        <v>13</v>
      </c>
      <c r="E40" s="536">
        <f>K40-2</f>
        <v>45724</v>
      </c>
      <c r="F40" s="352">
        <v>0.99930555555555556</v>
      </c>
      <c r="G40" s="349">
        <f t="shared" si="0"/>
        <v>45724</v>
      </c>
      <c r="H40" s="350">
        <v>0.99930555555555556</v>
      </c>
      <c r="I40" s="351">
        <f>K40-1</f>
        <v>45725</v>
      </c>
      <c r="J40" s="548">
        <v>0.99930555555555556</v>
      </c>
      <c r="K40" s="388">
        <f t="shared" si="3"/>
        <v>45726</v>
      </c>
      <c r="L40" s="537"/>
      <c r="M40" s="355"/>
      <c r="N40" s="355">
        <f>9+K40</f>
        <v>45735</v>
      </c>
      <c r="O40" s="354">
        <f>8+K40</f>
        <v>45734</v>
      </c>
      <c r="P40" s="356"/>
      <c r="Q40" s="356"/>
      <c r="R40" s="355"/>
      <c r="S40" s="355"/>
      <c r="T40" s="355"/>
      <c r="U40" s="355">
        <f>13+K40</f>
        <v>45739</v>
      </c>
      <c r="V40" s="355">
        <f>12+K40</f>
        <v>45738</v>
      </c>
      <c r="W40" s="355">
        <f>K40+11</f>
        <v>45737</v>
      </c>
      <c r="X40" s="354"/>
      <c r="Y40" s="356">
        <f>K40+18</f>
        <v>45744</v>
      </c>
      <c r="Z40" s="741"/>
      <c r="AA40" s="542">
        <f>K40+16</f>
        <v>45742</v>
      </c>
      <c r="AB40" s="538"/>
      <c r="AC40" s="539"/>
      <c r="AD40" s="540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</row>
    <row r="41" spans="1:43" s="150" customFormat="1" ht="15.75" customHeight="1">
      <c r="A41" s="359" t="s">
        <v>268</v>
      </c>
      <c r="B41" s="344" t="s">
        <v>415</v>
      </c>
      <c r="C41" s="345" t="s">
        <v>140</v>
      </c>
      <c r="D41" s="395">
        <v>70</v>
      </c>
      <c r="E41" s="536">
        <f t="shared" ref="E41:E46" si="6">K41-1</f>
        <v>45724</v>
      </c>
      <c r="F41" s="352">
        <v>0.375</v>
      </c>
      <c r="G41" s="349">
        <f t="shared" si="0"/>
        <v>45723</v>
      </c>
      <c r="H41" s="350">
        <v>0.54166666666666663</v>
      </c>
      <c r="I41" s="351"/>
      <c r="J41" s="548"/>
      <c r="K41" s="388">
        <f t="shared" si="3"/>
        <v>45725</v>
      </c>
      <c r="L41" s="537"/>
      <c r="M41" s="355"/>
      <c r="N41" s="355"/>
      <c r="O41" s="354"/>
      <c r="P41" s="356"/>
      <c r="Q41" s="356"/>
      <c r="R41" s="355"/>
      <c r="S41" s="355"/>
      <c r="T41" s="355"/>
      <c r="U41" s="355">
        <f>K41+8</f>
        <v>45733</v>
      </c>
      <c r="V41" s="355">
        <f>K41+8</f>
        <v>45733</v>
      </c>
      <c r="W41" s="355"/>
      <c r="X41" s="354"/>
      <c r="Y41" s="356"/>
      <c r="Z41" s="741">
        <f>K41+9</f>
        <v>45734</v>
      </c>
      <c r="AA41" s="542">
        <f>K41+9</f>
        <v>45734</v>
      </c>
      <c r="AB41" s="538"/>
      <c r="AC41" s="539"/>
      <c r="AD41" s="540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</row>
    <row r="42" spans="1:43" s="150" customFormat="1" ht="15.75" customHeight="1">
      <c r="A42" s="359" t="s">
        <v>483</v>
      </c>
      <c r="B42" s="344" t="s">
        <v>472</v>
      </c>
      <c r="C42" s="345" t="s">
        <v>140</v>
      </c>
      <c r="D42" s="395">
        <v>305</v>
      </c>
      <c r="E42" s="536">
        <f t="shared" si="6"/>
        <v>45724</v>
      </c>
      <c r="F42" s="352">
        <v>0.4993055555555555</v>
      </c>
      <c r="G42" s="349">
        <f t="shared" si="0"/>
        <v>45723</v>
      </c>
      <c r="H42" s="350">
        <v>0.66666666666666663</v>
      </c>
      <c r="I42" s="351"/>
      <c r="J42" s="548"/>
      <c r="K42" s="388">
        <f t="shared" si="3"/>
        <v>45725</v>
      </c>
      <c r="L42" s="537"/>
      <c r="M42" s="355">
        <f>K42+11</f>
        <v>45736</v>
      </c>
      <c r="N42" s="355"/>
      <c r="O42" s="354"/>
      <c r="P42" s="356"/>
      <c r="Q42" s="356">
        <f>K42+13</f>
        <v>45738</v>
      </c>
      <c r="R42" s="355"/>
      <c r="S42" s="355"/>
      <c r="T42" s="355"/>
      <c r="U42" s="355"/>
      <c r="V42" s="355"/>
      <c r="W42" s="355"/>
      <c r="X42" s="354"/>
      <c r="Y42" s="356"/>
      <c r="Z42" s="741"/>
      <c r="AA42" s="542"/>
      <c r="AB42" s="538"/>
      <c r="AC42" s="539"/>
      <c r="AD42" s="540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</row>
    <row r="43" spans="1:43" s="947" customFormat="1" ht="15.75" customHeight="1" thickBot="1">
      <c r="A43" s="365" t="s">
        <v>147</v>
      </c>
      <c r="B43" s="758" t="s">
        <v>333</v>
      </c>
      <c r="C43" s="759" t="s">
        <v>140</v>
      </c>
      <c r="D43" s="970">
        <v>51</v>
      </c>
      <c r="E43" s="938">
        <f t="shared" si="6"/>
        <v>45730</v>
      </c>
      <c r="F43" s="939">
        <v>0.16666666666666666</v>
      </c>
      <c r="G43" s="761">
        <f t="shared" si="0"/>
        <v>45729</v>
      </c>
      <c r="H43" s="1079">
        <v>0.33333333333333331</v>
      </c>
      <c r="I43" s="763"/>
      <c r="J43" s="1080"/>
      <c r="K43" s="940">
        <f t="shared" si="3"/>
        <v>45731</v>
      </c>
      <c r="L43" s="375">
        <f>K43+8</f>
        <v>45739</v>
      </c>
      <c r="M43" s="376"/>
      <c r="N43" s="376">
        <f>K43+10</f>
        <v>45741</v>
      </c>
      <c r="O43" s="377">
        <f>K43+10</f>
        <v>45741</v>
      </c>
      <c r="P43" s="378">
        <f>K43+18</f>
        <v>45749</v>
      </c>
      <c r="Q43" s="378"/>
      <c r="R43" s="376">
        <f>K43+12</f>
        <v>45743</v>
      </c>
      <c r="S43" s="376">
        <f>K43+12</f>
        <v>45743</v>
      </c>
      <c r="T43" s="376">
        <f>K43+12</f>
        <v>45743</v>
      </c>
      <c r="U43" s="376">
        <f>K43+9</f>
        <v>45740</v>
      </c>
      <c r="V43" s="376">
        <f>K43+10</f>
        <v>45741</v>
      </c>
      <c r="W43" s="376">
        <f>K43+12</f>
        <v>45743</v>
      </c>
      <c r="X43" s="377"/>
      <c r="Y43" s="378">
        <f>K43+12</f>
        <v>45743</v>
      </c>
      <c r="Z43" s="1081"/>
      <c r="AA43" s="943"/>
      <c r="AB43" s="1082"/>
      <c r="AC43" s="1083">
        <f>K43+10</f>
        <v>45741</v>
      </c>
      <c r="AD43" s="1084">
        <f>V43+2</f>
        <v>45743</v>
      </c>
      <c r="AE43" s="1085"/>
      <c r="AF43" s="1085"/>
      <c r="AG43" s="1085"/>
      <c r="AH43" s="1085"/>
      <c r="AI43" s="1085"/>
      <c r="AJ43" s="1085"/>
      <c r="AK43" s="1085"/>
      <c r="AL43" s="1085"/>
      <c r="AM43" s="1085"/>
      <c r="AN43" s="1085"/>
      <c r="AO43" s="1085"/>
      <c r="AP43" s="1085"/>
      <c r="AQ43" s="1085"/>
    </row>
    <row r="44" spans="1:43" s="935" customFormat="1" ht="15.75" customHeight="1">
      <c r="A44" s="327" t="s">
        <v>145</v>
      </c>
      <c r="B44" s="328" t="s">
        <v>458</v>
      </c>
      <c r="C44" s="329" t="s">
        <v>140</v>
      </c>
      <c r="D44" s="389">
        <v>48</v>
      </c>
      <c r="E44" s="919">
        <f t="shared" si="6"/>
        <v>45733</v>
      </c>
      <c r="F44" s="920">
        <v>0.375</v>
      </c>
      <c r="G44" s="332">
        <f t="shared" si="0"/>
        <v>45732</v>
      </c>
      <c r="H44" s="921">
        <v>0.54166666666666663</v>
      </c>
      <c r="I44" s="920"/>
      <c r="J44" s="922"/>
      <c r="K44" s="923">
        <f t="shared" si="3"/>
        <v>45734</v>
      </c>
      <c r="L44" s="924"/>
      <c r="M44" s="925">
        <f>K44+9</f>
        <v>45743</v>
      </c>
      <c r="N44" s="340">
        <f>K44+14</f>
        <v>45748</v>
      </c>
      <c r="O44" s="926">
        <f>K44+8</f>
        <v>45742</v>
      </c>
      <c r="P44" s="925">
        <f>K44+12</f>
        <v>45746</v>
      </c>
      <c r="Q44" s="925">
        <f>K44+11</f>
        <v>45745</v>
      </c>
      <c r="R44" s="340"/>
      <c r="S44" s="340"/>
      <c r="T44" s="340"/>
      <c r="U44" s="927">
        <f>K44+10</f>
        <v>45744</v>
      </c>
      <c r="V44" s="927">
        <f>K44+11</f>
        <v>45745</v>
      </c>
      <c r="W44" s="340">
        <f>K44+12</f>
        <v>45746</v>
      </c>
      <c r="X44" s="928">
        <f>K44+17</f>
        <v>45751</v>
      </c>
      <c r="Y44" s="340">
        <f>K44+14</f>
        <v>45748</v>
      </c>
      <c r="Z44" s="929"/>
      <c r="AA44" s="930">
        <f>K44+14</f>
        <v>45748</v>
      </c>
      <c r="AB44" s="931">
        <f>K44+10</f>
        <v>45744</v>
      </c>
      <c r="AC44" s="932"/>
      <c r="AD44" s="933">
        <f>V44+2</f>
        <v>45747</v>
      </c>
      <c r="AE44" s="934"/>
      <c r="AF44" s="934"/>
      <c r="AG44" s="934"/>
      <c r="AH44" s="934"/>
      <c r="AI44" s="934"/>
      <c r="AJ44" s="934"/>
      <c r="AK44" s="934"/>
      <c r="AL44" s="934"/>
      <c r="AM44" s="934"/>
      <c r="AN44" s="934"/>
      <c r="AO44" s="934"/>
      <c r="AP44" s="934"/>
      <c r="AQ44" s="934"/>
    </row>
    <row r="45" spans="1:43" s="1168" customFormat="1" ht="15.75" customHeight="1">
      <c r="A45" s="1169" t="s">
        <v>146</v>
      </c>
      <c r="B45" s="1170" t="s">
        <v>434</v>
      </c>
      <c r="C45" s="1171" t="s">
        <v>140</v>
      </c>
      <c r="D45" s="1152">
        <v>0</v>
      </c>
      <c r="E45" s="1153">
        <f t="shared" si="6"/>
        <v>45734</v>
      </c>
      <c r="F45" s="1154">
        <v>0.41666666666666669</v>
      </c>
      <c r="G45" s="1155">
        <f t="shared" si="0"/>
        <v>45733</v>
      </c>
      <c r="H45" s="1156">
        <v>0.58333333333333337</v>
      </c>
      <c r="I45" s="1154"/>
      <c r="J45" s="1158"/>
      <c r="K45" s="1159">
        <f t="shared" si="3"/>
        <v>45735</v>
      </c>
      <c r="L45" s="1160">
        <f>K45+12</f>
        <v>45747</v>
      </c>
      <c r="M45" s="1161"/>
      <c r="N45" s="1161">
        <f>K45+14</f>
        <v>45749</v>
      </c>
      <c r="O45" s="1162">
        <f>K45+13</f>
        <v>45748</v>
      </c>
      <c r="P45" s="1161">
        <f>K45+15</f>
        <v>45750</v>
      </c>
      <c r="Q45" s="1161"/>
      <c r="R45" s="1161">
        <f>K45+16</f>
        <v>45751</v>
      </c>
      <c r="S45" s="1161"/>
      <c r="T45" s="1161"/>
      <c r="U45" s="1161">
        <f>K45+13</f>
        <v>45748</v>
      </c>
      <c r="V45" s="1161">
        <f>K45+14</f>
        <v>45749</v>
      </c>
      <c r="W45" s="1161">
        <f>K45+16</f>
        <v>45751</v>
      </c>
      <c r="X45" s="1162"/>
      <c r="Y45" s="1161">
        <f>K45+18</f>
        <v>45753</v>
      </c>
      <c r="Z45" s="1163"/>
      <c r="AA45" s="1173"/>
      <c r="AB45" s="1165"/>
      <c r="AC45" s="1166">
        <f>K45+14</f>
        <v>45749</v>
      </c>
      <c r="AD45" s="1166">
        <f>V45+2</f>
        <v>45751</v>
      </c>
      <c r="AE45" s="1174"/>
      <c r="AF45" s="1174"/>
      <c r="AG45" s="1174"/>
      <c r="AH45" s="1174"/>
      <c r="AI45" s="1174"/>
      <c r="AJ45" s="1174"/>
      <c r="AK45" s="1174"/>
      <c r="AL45" s="1174"/>
      <c r="AM45" s="1174"/>
      <c r="AN45" s="1174"/>
      <c r="AO45" s="1174"/>
      <c r="AP45" s="1174"/>
      <c r="AQ45" s="1174"/>
    </row>
    <row r="46" spans="1:43" s="150" customFormat="1" ht="15.75" customHeight="1">
      <c r="A46" s="359" t="s">
        <v>484</v>
      </c>
      <c r="B46" s="344" t="s">
        <v>658</v>
      </c>
      <c r="C46" s="345" t="s">
        <v>140</v>
      </c>
      <c r="D46" s="395">
        <v>69</v>
      </c>
      <c r="E46" s="536">
        <f t="shared" si="6"/>
        <v>45734</v>
      </c>
      <c r="F46" s="736">
        <v>0.99930555555555556</v>
      </c>
      <c r="G46" s="349">
        <f t="shared" si="0"/>
        <v>45733</v>
      </c>
      <c r="H46" s="362">
        <v>0.16666666666666666</v>
      </c>
      <c r="I46" s="736"/>
      <c r="J46" s="736"/>
      <c r="K46" s="388">
        <f t="shared" si="3"/>
        <v>45735</v>
      </c>
      <c r="L46" s="738">
        <f>K46+9</f>
        <v>45744</v>
      </c>
      <c r="M46" s="356"/>
      <c r="N46" s="356"/>
      <c r="O46" s="541"/>
      <c r="P46" s="356">
        <f>K46+8</f>
        <v>45743</v>
      </c>
      <c r="Q46" s="356"/>
      <c r="R46" s="356"/>
      <c r="S46" s="356"/>
      <c r="T46" s="356"/>
      <c r="U46" s="356"/>
      <c r="V46" s="356"/>
      <c r="W46" s="356"/>
      <c r="X46" s="541"/>
      <c r="Y46" s="356"/>
      <c r="Z46" s="357"/>
      <c r="AA46" s="542"/>
      <c r="AB46" s="538"/>
      <c r="AC46" s="544"/>
      <c r="AD46" s="544"/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936"/>
      <c r="AP46" s="936"/>
      <c r="AQ46" s="936"/>
    </row>
    <row r="47" spans="1:43" s="150" customFormat="1" ht="15.75" customHeight="1">
      <c r="A47" s="359" t="s">
        <v>203</v>
      </c>
      <c r="B47" s="344" t="s">
        <v>486</v>
      </c>
      <c r="C47" s="345" t="s">
        <v>140</v>
      </c>
      <c r="D47" s="395">
        <v>21</v>
      </c>
      <c r="E47" s="536">
        <f>K47-2</f>
        <v>45731</v>
      </c>
      <c r="F47" s="352">
        <v>0.99930555555555556</v>
      </c>
      <c r="G47" s="349">
        <f t="shared" si="0"/>
        <v>45731</v>
      </c>
      <c r="H47" s="350">
        <v>0.99930555555555556</v>
      </c>
      <c r="I47" s="351">
        <f>K47-1</f>
        <v>45732</v>
      </c>
      <c r="J47" s="548">
        <v>0.99930555555555556</v>
      </c>
      <c r="K47" s="388">
        <f t="shared" si="3"/>
        <v>45733</v>
      </c>
      <c r="L47" s="537"/>
      <c r="M47" s="355"/>
      <c r="N47" s="355">
        <f>9+K47</f>
        <v>45742</v>
      </c>
      <c r="O47" s="354">
        <f>8+K47</f>
        <v>45741</v>
      </c>
      <c r="P47" s="356"/>
      <c r="Q47" s="356"/>
      <c r="R47" s="355"/>
      <c r="S47" s="355"/>
      <c r="T47" s="355"/>
      <c r="U47" s="355">
        <f>13+K47</f>
        <v>45746</v>
      </c>
      <c r="V47" s="355">
        <f>12+K47</f>
        <v>45745</v>
      </c>
      <c r="W47" s="355">
        <f>K47+11</f>
        <v>45744</v>
      </c>
      <c r="X47" s="354"/>
      <c r="Y47" s="356">
        <f>K47+18</f>
        <v>45751</v>
      </c>
      <c r="Z47" s="741"/>
      <c r="AA47" s="542">
        <f>K47+16</f>
        <v>45749</v>
      </c>
      <c r="AB47" s="538"/>
      <c r="AC47" s="539"/>
      <c r="AD47" s="540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</row>
    <row r="48" spans="1:43" s="150" customFormat="1" ht="15.75" customHeight="1">
      <c r="A48" s="359" t="s">
        <v>268</v>
      </c>
      <c r="B48" s="344" t="s">
        <v>489</v>
      </c>
      <c r="C48" s="345" t="s">
        <v>140</v>
      </c>
      <c r="D48" s="395">
        <v>74</v>
      </c>
      <c r="E48" s="536">
        <f t="shared" ref="E48:E53" si="7">K48-1</f>
        <v>45731</v>
      </c>
      <c r="F48" s="352">
        <v>0.375</v>
      </c>
      <c r="G48" s="349">
        <f t="shared" si="0"/>
        <v>45730</v>
      </c>
      <c r="H48" s="350">
        <v>0.54166666666666663</v>
      </c>
      <c r="I48" s="351"/>
      <c r="J48" s="352"/>
      <c r="K48" s="388">
        <f t="shared" si="3"/>
        <v>45732</v>
      </c>
      <c r="L48" s="537"/>
      <c r="M48" s="355"/>
      <c r="N48" s="355"/>
      <c r="O48" s="354"/>
      <c r="P48" s="356"/>
      <c r="Q48" s="356"/>
      <c r="R48" s="355"/>
      <c r="S48" s="355"/>
      <c r="T48" s="355"/>
      <c r="U48" s="355">
        <f>K48+8</f>
        <v>45740</v>
      </c>
      <c r="V48" s="355">
        <f>K48+8</f>
        <v>45740</v>
      </c>
      <c r="W48" s="355"/>
      <c r="X48" s="354"/>
      <c r="Y48" s="356"/>
      <c r="Z48" s="739">
        <f>K48+9</f>
        <v>45741</v>
      </c>
      <c r="AA48" s="740">
        <f>K48+9</f>
        <v>45741</v>
      </c>
      <c r="AB48" s="538"/>
      <c r="AC48" s="539"/>
      <c r="AD48" s="540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</row>
    <row r="49" spans="1:43" s="150" customFormat="1" ht="15.75" customHeight="1">
      <c r="A49" s="359" t="s">
        <v>483</v>
      </c>
      <c r="B49" s="344" t="s">
        <v>737</v>
      </c>
      <c r="C49" s="345" t="s">
        <v>140</v>
      </c>
      <c r="D49" s="395">
        <v>9</v>
      </c>
      <c r="E49" s="536">
        <f t="shared" si="7"/>
        <v>45731</v>
      </c>
      <c r="F49" s="352">
        <v>0.4993055555555555</v>
      </c>
      <c r="G49" s="349">
        <f t="shared" si="0"/>
        <v>45730</v>
      </c>
      <c r="H49" s="350">
        <v>0.66666666666666663</v>
      </c>
      <c r="I49" s="351"/>
      <c r="J49" s="352"/>
      <c r="K49" s="388">
        <f t="shared" si="3"/>
        <v>45732</v>
      </c>
      <c r="L49" s="537"/>
      <c r="M49" s="355">
        <f>K49+11</f>
        <v>45743</v>
      </c>
      <c r="N49" s="355"/>
      <c r="O49" s="354"/>
      <c r="P49" s="356"/>
      <c r="Q49" s="356">
        <f>M49+13</f>
        <v>45756</v>
      </c>
      <c r="R49" s="355"/>
      <c r="S49" s="355"/>
      <c r="T49" s="355"/>
      <c r="U49" s="355"/>
      <c r="V49" s="355"/>
      <c r="W49" s="355"/>
      <c r="X49" s="354"/>
      <c r="Y49" s="356"/>
      <c r="Z49" s="739"/>
      <c r="AA49" s="740"/>
      <c r="AB49" s="538"/>
      <c r="AC49" s="539"/>
      <c r="AD49" s="540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</row>
    <row r="50" spans="1:43" s="947" customFormat="1" ht="15.75" customHeight="1" thickBot="1">
      <c r="A50" s="365" t="s">
        <v>147</v>
      </c>
      <c r="B50" s="758" t="s">
        <v>679</v>
      </c>
      <c r="C50" s="759" t="s">
        <v>140</v>
      </c>
      <c r="D50" s="970">
        <v>85</v>
      </c>
      <c r="E50" s="938">
        <f t="shared" si="7"/>
        <v>45737</v>
      </c>
      <c r="F50" s="939">
        <v>0.16666666666666666</v>
      </c>
      <c r="G50" s="761">
        <f t="shared" si="0"/>
        <v>45736</v>
      </c>
      <c r="H50" s="762">
        <v>0.33333333333333331</v>
      </c>
      <c r="I50" s="763"/>
      <c r="J50" s="764"/>
      <c r="K50" s="940">
        <f t="shared" si="3"/>
        <v>45738</v>
      </c>
      <c r="L50" s="375">
        <f>K50+8</f>
        <v>45746</v>
      </c>
      <c r="M50" s="376"/>
      <c r="N50" s="376">
        <f>K50+10</f>
        <v>45748</v>
      </c>
      <c r="O50" s="377">
        <f>K50+10</f>
        <v>45748</v>
      </c>
      <c r="P50" s="378">
        <f>K50+18</f>
        <v>45756</v>
      </c>
      <c r="Q50" s="378"/>
      <c r="R50" s="378">
        <f>K50+12</f>
        <v>45750</v>
      </c>
      <c r="S50" s="378">
        <f>K50+12</f>
        <v>45750</v>
      </c>
      <c r="T50" s="378">
        <f>K50+12</f>
        <v>45750</v>
      </c>
      <c r="U50" s="378">
        <f>K50+9</f>
        <v>45747</v>
      </c>
      <c r="V50" s="378">
        <f>K50+10</f>
        <v>45748</v>
      </c>
      <c r="W50" s="378">
        <f>K50+12</f>
        <v>45750</v>
      </c>
      <c r="X50" s="941"/>
      <c r="Y50" s="378">
        <f>K50+12</f>
        <v>45750</v>
      </c>
      <c r="Z50" s="942"/>
      <c r="AA50" s="943"/>
      <c r="AB50" s="944"/>
      <c r="AC50" s="945">
        <f>K50+10</f>
        <v>45748</v>
      </c>
      <c r="AD50" s="945">
        <f>V50+2</f>
        <v>45750</v>
      </c>
      <c r="AE50" s="946"/>
      <c r="AF50" s="946"/>
      <c r="AG50" s="946"/>
      <c r="AH50" s="946"/>
      <c r="AI50" s="946"/>
      <c r="AJ50" s="946"/>
      <c r="AK50" s="946"/>
      <c r="AL50" s="946"/>
      <c r="AM50" s="946"/>
      <c r="AN50" s="946"/>
      <c r="AO50" s="946"/>
      <c r="AP50" s="946"/>
      <c r="AQ50" s="946"/>
    </row>
    <row r="51" spans="1:43" s="935" customFormat="1" ht="15.75" customHeight="1">
      <c r="A51" s="327" t="s">
        <v>145</v>
      </c>
      <c r="B51" s="328" t="s">
        <v>471</v>
      </c>
      <c r="C51" s="329" t="s">
        <v>140</v>
      </c>
      <c r="D51" s="389">
        <v>40</v>
      </c>
      <c r="E51" s="919">
        <f t="shared" si="7"/>
        <v>45740</v>
      </c>
      <c r="F51" s="920">
        <v>0.375</v>
      </c>
      <c r="G51" s="1027">
        <f t="shared" ref="G51:G64" si="8">K51-2</f>
        <v>45739</v>
      </c>
      <c r="H51" s="921">
        <v>0.54166666666666663</v>
      </c>
      <c r="I51" s="920"/>
      <c r="J51" s="922"/>
      <c r="K51" s="923">
        <f t="shared" si="3"/>
        <v>45741</v>
      </c>
      <c r="L51" s="924"/>
      <c r="M51" s="925">
        <f>K51+9</f>
        <v>45750</v>
      </c>
      <c r="N51" s="340">
        <f>K51+14</f>
        <v>45755</v>
      </c>
      <c r="O51" s="926">
        <f>K51+8</f>
        <v>45749</v>
      </c>
      <c r="P51" s="925">
        <f>K51+12</f>
        <v>45753</v>
      </c>
      <c r="Q51" s="925">
        <f>K51+11</f>
        <v>45752</v>
      </c>
      <c r="R51" s="340"/>
      <c r="S51" s="340"/>
      <c r="T51" s="340"/>
      <c r="U51" s="927">
        <f>K51+10</f>
        <v>45751</v>
      </c>
      <c r="V51" s="927">
        <f>K51+11</f>
        <v>45752</v>
      </c>
      <c r="W51" s="340">
        <f>K51+12</f>
        <v>45753</v>
      </c>
      <c r="X51" s="928">
        <f>K51+17</f>
        <v>45758</v>
      </c>
      <c r="Y51" s="340">
        <f>K51+14</f>
        <v>45755</v>
      </c>
      <c r="Z51" s="929"/>
      <c r="AA51" s="930">
        <f>K51+14</f>
        <v>45755</v>
      </c>
      <c r="AB51" s="931">
        <f>K51+10</f>
        <v>45751</v>
      </c>
      <c r="AC51" s="932"/>
      <c r="AD51" s="933">
        <f>V51+2</f>
        <v>45754</v>
      </c>
      <c r="AE51" s="934"/>
      <c r="AF51" s="934"/>
      <c r="AG51" s="934"/>
      <c r="AH51" s="934"/>
      <c r="AI51" s="934"/>
      <c r="AJ51" s="934"/>
      <c r="AK51" s="934"/>
      <c r="AL51" s="934"/>
      <c r="AM51" s="934"/>
      <c r="AN51" s="934"/>
      <c r="AO51" s="934"/>
      <c r="AP51" s="934"/>
      <c r="AQ51" s="934"/>
    </row>
    <row r="52" spans="1:43" s="1168" customFormat="1" ht="15.75" customHeight="1">
      <c r="A52" s="1169" t="s">
        <v>146</v>
      </c>
      <c r="B52" s="1170" t="s">
        <v>434</v>
      </c>
      <c r="C52" s="1171" t="s">
        <v>140</v>
      </c>
      <c r="D52" s="1152">
        <v>0</v>
      </c>
      <c r="E52" s="1153">
        <f t="shared" si="7"/>
        <v>45741</v>
      </c>
      <c r="F52" s="1154">
        <v>0.41666666666666669</v>
      </c>
      <c r="G52" s="1175">
        <f t="shared" si="8"/>
        <v>45740</v>
      </c>
      <c r="H52" s="1156">
        <v>0.58333333333333337</v>
      </c>
      <c r="I52" s="1154"/>
      <c r="J52" s="1158"/>
      <c r="K52" s="1159">
        <f t="shared" si="3"/>
        <v>45742</v>
      </c>
      <c r="L52" s="1160">
        <f>K52+12</f>
        <v>45754</v>
      </c>
      <c r="M52" s="1161"/>
      <c r="N52" s="1161">
        <f>K52+14</f>
        <v>45756</v>
      </c>
      <c r="O52" s="1162">
        <f>K52+13</f>
        <v>45755</v>
      </c>
      <c r="P52" s="1161">
        <f>K52+15</f>
        <v>45757</v>
      </c>
      <c r="Q52" s="1161"/>
      <c r="R52" s="1161">
        <f>K52+16</f>
        <v>45758</v>
      </c>
      <c r="S52" s="1161"/>
      <c r="T52" s="1161"/>
      <c r="U52" s="1161">
        <f>K52+13</f>
        <v>45755</v>
      </c>
      <c r="V52" s="1161">
        <f>K52+14</f>
        <v>45756</v>
      </c>
      <c r="W52" s="1161">
        <f>K52+16</f>
        <v>45758</v>
      </c>
      <c r="X52" s="1162"/>
      <c r="Y52" s="1161">
        <f>K52+18</f>
        <v>45760</v>
      </c>
      <c r="Z52" s="1163"/>
      <c r="AA52" s="1173"/>
      <c r="AB52" s="1165"/>
      <c r="AC52" s="1166">
        <f>K52+14</f>
        <v>45756</v>
      </c>
      <c r="AD52" s="1166">
        <f>V52+2</f>
        <v>45758</v>
      </c>
      <c r="AE52" s="1174"/>
      <c r="AF52" s="1174"/>
      <c r="AG52" s="1174"/>
      <c r="AH52" s="1174"/>
      <c r="AI52" s="1174"/>
      <c r="AJ52" s="1174"/>
      <c r="AK52" s="1174"/>
      <c r="AL52" s="1174"/>
      <c r="AM52" s="1174"/>
      <c r="AN52" s="1174"/>
      <c r="AO52" s="1174"/>
      <c r="AP52" s="1174"/>
      <c r="AQ52" s="1174"/>
    </row>
    <row r="53" spans="1:43" s="150" customFormat="1" ht="15.75" customHeight="1">
      <c r="A53" s="359" t="s">
        <v>484</v>
      </c>
      <c r="B53" s="344" t="s">
        <v>488</v>
      </c>
      <c r="C53" s="345" t="s">
        <v>140</v>
      </c>
      <c r="D53" s="395">
        <v>43</v>
      </c>
      <c r="E53" s="536">
        <f t="shared" si="7"/>
        <v>45741</v>
      </c>
      <c r="F53" s="736">
        <v>0.99930555555555556</v>
      </c>
      <c r="G53" s="552">
        <f t="shared" si="8"/>
        <v>45740</v>
      </c>
      <c r="H53" s="362">
        <v>0.16666666666666666</v>
      </c>
      <c r="I53" s="736"/>
      <c r="J53" s="736"/>
      <c r="K53" s="388">
        <f t="shared" si="3"/>
        <v>45742</v>
      </c>
      <c r="L53" s="738">
        <f>K53+9</f>
        <v>45751</v>
      </c>
      <c r="M53" s="356"/>
      <c r="N53" s="356"/>
      <c r="O53" s="541"/>
      <c r="P53" s="356">
        <f>K53+8</f>
        <v>45750</v>
      </c>
      <c r="Q53" s="356"/>
      <c r="R53" s="356"/>
      <c r="S53" s="356"/>
      <c r="T53" s="356"/>
      <c r="U53" s="356"/>
      <c r="V53" s="356"/>
      <c r="W53" s="356"/>
      <c r="X53" s="541"/>
      <c r="Y53" s="356"/>
      <c r="Z53" s="357"/>
      <c r="AA53" s="542"/>
      <c r="AB53" s="538"/>
      <c r="AC53" s="544"/>
      <c r="AD53" s="544"/>
      <c r="AE53" s="936"/>
      <c r="AF53" s="936"/>
      <c r="AG53" s="936"/>
      <c r="AH53" s="936"/>
      <c r="AI53" s="936"/>
      <c r="AJ53" s="936"/>
      <c r="AK53" s="936"/>
      <c r="AL53" s="936"/>
      <c r="AM53" s="936"/>
      <c r="AN53" s="936"/>
      <c r="AO53" s="936"/>
      <c r="AP53" s="936"/>
      <c r="AQ53" s="936"/>
    </row>
    <row r="54" spans="1:43" s="150" customFormat="1" ht="15.75" customHeight="1">
      <c r="A54" s="359" t="s">
        <v>203</v>
      </c>
      <c r="B54" s="344" t="s">
        <v>559</v>
      </c>
      <c r="C54" s="345" t="s">
        <v>140</v>
      </c>
      <c r="D54" s="395">
        <v>12</v>
      </c>
      <c r="E54" s="536">
        <f>K54-2</f>
        <v>45738</v>
      </c>
      <c r="F54" s="352">
        <v>0.99930555555555556</v>
      </c>
      <c r="G54" s="349">
        <f>K54-2</f>
        <v>45738</v>
      </c>
      <c r="H54" s="350">
        <v>0.99930555555555556</v>
      </c>
      <c r="I54" s="351">
        <f>K54-1</f>
        <v>45739</v>
      </c>
      <c r="J54" s="548">
        <v>0.99930555555555556</v>
      </c>
      <c r="K54" s="388">
        <f t="shared" si="3"/>
        <v>45740</v>
      </c>
      <c r="L54" s="537"/>
      <c r="M54" s="355"/>
      <c r="N54" s="355">
        <f>9+K54</f>
        <v>45749</v>
      </c>
      <c r="O54" s="354">
        <f>8+K54</f>
        <v>45748</v>
      </c>
      <c r="P54" s="356"/>
      <c r="Q54" s="356"/>
      <c r="R54" s="355"/>
      <c r="S54" s="355"/>
      <c r="T54" s="355"/>
      <c r="U54" s="355">
        <f>13+K54</f>
        <v>45753</v>
      </c>
      <c r="V54" s="355">
        <f>12+K54</f>
        <v>45752</v>
      </c>
      <c r="W54" s="355">
        <f>K54+11</f>
        <v>45751</v>
      </c>
      <c r="X54" s="354"/>
      <c r="Y54" s="356">
        <f>K54+18</f>
        <v>45758</v>
      </c>
      <c r="Z54" s="741"/>
      <c r="AA54" s="542">
        <f>K54+16</f>
        <v>45756</v>
      </c>
      <c r="AB54" s="538"/>
      <c r="AC54" s="539"/>
      <c r="AD54" s="540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</row>
    <row r="55" spans="1:43" s="150" customFormat="1" ht="15.75" customHeight="1">
      <c r="A55" s="359" t="s">
        <v>268</v>
      </c>
      <c r="B55" s="344" t="s">
        <v>736</v>
      </c>
      <c r="C55" s="345" t="s">
        <v>140</v>
      </c>
      <c r="D55" s="395">
        <v>67</v>
      </c>
      <c r="E55" s="536">
        <f t="shared" ref="E55:E60" si="9">K55-1</f>
        <v>45738</v>
      </c>
      <c r="F55" s="352">
        <v>0.375</v>
      </c>
      <c r="G55" s="349">
        <f>K55-2</f>
        <v>45737</v>
      </c>
      <c r="H55" s="350">
        <v>0.54166666666666663</v>
      </c>
      <c r="I55" s="351"/>
      <c r="J55" s="352"/>
      <c r="K55" s="388">
        <f t="shared" si="3"/>
        <v>45739</v>
      </c>
      <c r="L55" s="537"/>
      <c r="M55" s="355"/>
      <c r="N55" s="355"/>
      <c r="O55" s="354"/>
      <c r="P55" s="356"/>
      <c r="Q55" s="356"/>
      <c r="R55" s="355"/>
      <c r="S55" s="355"/>
      <c r="T55" s="355"/>
      <c r="U55" s="355">
        <f>K55+8</f>
        <v>45747</v>
      </c>
      <c r="V55" s="355">
        <f>K55+8</f>
        <v>45747</v>
      </c>
      <c r="W55" s="355"/>
      <c r="X55" s="354"/>
      <c r="Y55" s="356"/>
      <c r="Z55" s="739">
        <f>K55+9</f>
        <v>45748</v>
      </c>
      <c r="AA55" s="740">
        <f>K55+9</f>
        <v>45748</v>
      </c>
      <c r="AB55" s="538"/>
      <c r="AC55" s="539"/>
      <c r="AD55" s="540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</row>
    <row r="56" spans="1:43" s="150" customFormat="1" ht="15.75" customHeight="1">
      <c r="A56" s="359" t="s">
        <v>483</v>
      </c>
      <c r="B56" s="344" t="s">
        <v>738</v>
      </c>
      <c r="C56" s="345" t="s">
        <v>140</v>
      </c>
      <c r="D56" s="395">
        <v>22</v>
      </c>
      <c r="E56" s="536">
        <f t="shared" si="9"/>
        <v>45738</v>
      </c>
      <c r="F56" s="352">
        <v>0.4993055555555555</v>
      </c>
      <c r="G56" s="349">
        <f>K56-2</f>
        <v>45737</v>
      </c>
      <c r="H56" s="350">
        <v>0.66666666666666663</v>
      </c>
      <c r="I56" s="351"/>
      <c r="J56" s="352"/>
      <c r="K56" s="388">
        <f t="shared" si="3"/>
        <v>45739</v>
      </c>
      <c r="L56" s="537"/>
      <c r="M56" s="355">
        <f>K56+11</f>
        <v>45750</v>
      </c>
      <c r="N56" s="355"/>
      <c r="O56" s="354"/>
      <c r="P56" s="356"/>
      <c r="Q56" s="356">
        <f>K56+13</f>
        <v>45752</v>
      </c>
      <c r="R56" s="355"/>
      <c r="S56" s="355"/>
      <c r="T56" s="355"/>
      <c r="U56" s="355"/>
      <c r="V56" s="355"/>
      <c r="W56" s="355"/>
      <c r="X56" s="354"/>
      <c r="Y56" s="356"/>
      <c r="Z56" s="739"/>
      <c r="AA56" s="740"/>
      <c r="AB56" s="538"/>
      <c r="AC56" s="539"/>
      <c r="AD56" s="540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</row>
    <row r="57" spans="1:43" s="947" customFormat="1" ht="15.75" customHeight="1" thickBot="1">
      <c r="A57" s="365" t="s">
        <v>147</v>
      </c>
      <c r="B57" s="758" t="s">
        <v>487</v>
      </c>
      <c r="C57" s="759" t="s">
        <v>140</v>
      </c>
      <c r="D57" s="970">
        <v>87</v>
      </c>
      <c r="E57" s="938">
        <f t="shared" si="9"/>
        <v>45744</v>
      </c>
      <c r="F57" s="939">
        <v>0.16666666666666666</v>
      </c>
      <c r="G57" s="761">
        <f t="shared" si="8"/>
        <v>45743</v>
      </c>
      <c r="H57" s="762">
        <v>0.33333333333333331</v>
      </c>
      <c r="I57" s="763"/>
      <c r="J57" s="764"/>
      <c r="K57" s="940">
        <f t="shared" si="3"/>
        <v>45745</v>
      </c>
      <c r="L57" s="375">
        <f>K57+8</f>
        <v>45753</v>
      </c>
      <c r="M57" s="376"/>
      <c r="N57" s="376">
        <f>K57+10</f>
        <v>45755</v>
      </c>
      <c r="O57" s="377">
        <f>K57+10</f>
        <v>45755</v>
      </c>
      <c r="P57" s="378">
        <f>K57+18</f>
        <v>45763</v>
      </c>
      <c r="Q57" s="378"/>
      <c r="R57" s="378">
        <f>K57+12</f>
        <v>45757</v>
      </c>
      <c r="S57" s="378">
        <f>K57+12</f>
        <v>45757</v>
      </c>
      <c r="T57" s="378">
        <f>K57+12</f>
        <v>45757</v>
      </c>
      <c r="U57" s="378">
        <f>K57+9</f>
        <v>45754</v>
      </c>
      <c r="V57" s="378">
        <f>K57+10</f>
        <v>45755</v>
      </c>
      <c r="W57" s="378">
        <f>K57+12</f>
        <v>45757</v>
      </c>
      <c r="X57" s="941"/>
      <c r="Y57" s="378">
        <f>K57+12</f>
        <v>45757</v>
      </c>
      <c r="Z57" s="942"/>
      <c r="AA57" s="943"/>
      <c r="AB57" s="944"/>
      <c r="AC57" s="945">
        <f>K57+10</f>
        <v>45755</v>
      </c>
      <c r="AD57" s="945">
        <f>V57+2</f>
        <v>45757</v>
      </c>
      <c r="AE57" s="946"/>
      <c r="AF57" s="946"/>
      <c r="AG57" s="946"/>
      <c r="AH57" s="946"/>
      <c r="AI57" s="946"/>
      <c r="AJ57" s="946"/>
      <c r="AK57" s="946"/>
      <c r="AL57" s="946"/>
      <c r="AM57" s="946"/>
      <c r="AN57" s="946"/>
      <c r="AO57" s="946"/>
      <c r="AP57" s="946"/>
      <c r="AQ57" s="946"/>
    </row>
    <row r="58" spans="1:43" s="935" customFormat="1" ht="15.75" customHeight="1">
      <c r="A58" s="327" t="s">
        <v>145</v>
      </c>
      <c r="B58" s="328" t="s">
        <v>590</v>
      </c>
      <c r="C58" s="329" t="s">
        <v>140</v>
      </c>
      <c r="D58" s="389">
        <v>79</v>
      </c>
      <c r="E58" s="919">
        <f t="shared" si="9"/>
        <v>45747</v>
      </c>
      <c r="F58" s="920">
        <v>0.375</v>
      </c>
      <c r="G58" s="332">
        <f t="shared" si="8"/>
        <v>45746</v>
      </c>
      <c r="H58" s="921">
        <v>0.54166666666666663</v>
      </c>
      <c r="I58" s="920"/>
      <c r="J58" s="922"/>
      <c r="K58" s="923">
        <f t="shared" si="3"/>
        <v>45748</v>
      </c>
      <c r="L58" s="924"/>
      <c r="M58" s="925">
        <f>K58+9</f>
        <v>45757</v>
      </c>
      <c r="N58" s="340">
        <f>K58+14</f>
        <v>45762</v>
      </c>
      <c r="O58" s="926">
        <f>K58+8</f>
        <v>45756</v>
      </c>
      <c r="P58" s="925">
        <f>K58+12</f>
        <v>45760</v>
      </c>
      <c r="Q58" s="925">
        <f>K58+11</f>
        <v>45759</v>
      </c>
      <c r="R58" s="340"/>
      <c r="S58" s="340"/>
      <c r="T58" s="340"/>
      <c r="U58" s="927">
        <f>K58+10</f>
        <v>45758</v>
      </c>
      <c r="V58" s="927">
        <f>K58+11</f>
        <v>45759</v>
      </c>
      <c r="W58" s="340">
        <f>K58+12</f>
        <v>45760</v>
      </c>
      <c r="X58" s="928">
        <f>K58+17</f>
        <v>45765</v>
      </c>
      <c r="Y58" s="340">
        <f>K58+14</f>
        <v>45762</v>
      </c>
      <c r="Z58" s="929"/>
      <c r="AA58" s="930">
        <f>K58+14</f>
        <v>45762</v>
      </c>
      <c r="AB58" s="931">
        <f>K58+10</f>
        <v>45758</v>
      </c>
      <c r="AC58" s="932"/>
      <c r="AD58" s="933">
        <f>V58+2</f>
        <v>45761</v>
      </c>
      <c r="AE58" s="934"/>
      <c r="AF58" s="934"/>
      <c r="AG58" s="934"/>
      <c r="AH58" s="934"/>
      <c r="AI58" s="934"/>
      <c r="AJ58" s="934"/>
      <c r="AK58" s="934"/>
      <c r="AL58" s="934"/>
      <c r="AM58" s="934"/>
      <c r="AN58" s="934"/>
      <c r="AO58" s="934"/>
      <c r="AP58" s="934"/>
      <c r="AQ58" s="934"/>
    </row>
    <row r="59" spans="1:43" s="1168" customFormat="1" ht="17.25" customHeight="1">
      <c r="A59" s="1169" t="s">
        <v>146</v>
      </c>
      <c r="B59" s="1170" t="s">
        <v>434</v>
      </c>
      <c r="C59" s="1171" t="s">
        <v>140</v>
      </c>
      <c r="D59" s="1152">
        <v>0</v>
      </c>
      <c r="E59" s="1153">
        <f t="shared" si="9"/>
        <v>45748</v>
      </c>
      <c r="F59" s="1154">
        <v>0.41666666666666669</v>
      </c>
      <c r="G59" s="1155">
        <f t="shared" si="8"/>
        <v>45747</v>
      </c>
      <c r="H59" s="1156">
        <v>0.58333333333333337</v>
      </c>
      <c r="I59" s="1154"/>
      <c r="J59" s="1158"/>
      <c r="K59" s="1159">
        <f t="shared" si="3"/>
        <v>45749</v>
      </c>
      <c r="L59" s="1160">
        <f>K59+12</f>
        <v>45761</v>
      </c>
      <c r="M59" s="1161"/>
      <c r="N59" s="1161">
        <f>K59+14</f>
        <v>45763</v>
      </c>
      <c r="O59" s="1162">
        <f>K59+13</f>
        <v>45762</v>
      </c>
      <c r="P59" s="1161">
        <f>K59+15</f>
        <v>45764</v>
      </c>
      <c r="Q59" s="1161"/>
      <c r="R59" s="1161">
        <f>K59+16</f>
        <v>45765</v>
      </c>
      <c r="S59" s="1161"/>
      <c r="T59" s="1161"/>
      <c r="U59" s="1161">
        <f>K59+13</f>
        <v>45762</v>
      </c>
      <c r="V59" s="1161">
        <f>K59+14</f>
        <v>45763</v>
      </c>
      <c r="W59" s="1161">
        <f>K59+16</f>
        <v>45765</v>
      </c>
      <c r="X59" s="1162"/>
      <c r="Y59" s="1161">
        <f>K59+18</f>
        <v>45767</v>
      </c>
      <c r="Z59" s="1163"/>
      <c r="AA59" s="1173"/>
      <c r="AB59" s="1165"/>
      <c r="AC59" s="1166">
        <f>K59+14</f>
        <v>45763</v>
      </c>
      <c r="AD59" s="1166">
        <f>V59+2</f>
        <v>45765</v>
      </c>
      <c r="AE59" s="1174"/>
      <c r="AF59" s="1174"/>
      <c r="AG59" s="1174"/>
      <c r="AH59" s="1174"/>
      <c r="AI59" s="1174"/>
      <c r="AJ59" s="1174"/>
      <c r="AK59" s="1174"/>
      <c r="AL59" s="1174"/>
      <c r="AM59" s="1174"/>
      <c r="AN59" s="1174"/>
      <c r="AO59" s="1174"/>
      <c r="AP59" s="1174"/>
      <c r="AQ59" s="1174"/>
    </row>
    <row r="60" spans="1:43" s="854" customFormat="1" ht="15.75" customHeight="1">
      <c r="A60" s="818" t="s">
        <v>484</v>
      </c>
      <c r="B60" s="207" t="s">
        <v>589</v>
      </c>
      <c r="C60" s="208" t="s">
        <v>140</v>
      </c>
      <c r="D60" s="209">
        <v>504</v>
      </c>
      <c r="E60" s="767">
        <f t="shared" si="9"/>
        <v>45748</v>
      </c>
      <c r="F60" s="851">
        <v>0.99930555555555556</v>
      </c>
      <c r="G60" s="210">
        <f t="shared" si="8"/>
        <v>45747</v>
      </c>
      <c r="H60" s="211">
        <v>0.16666666666666666</v>
      </c>
      <c r="I60" s="851"/>
      <c r="J60" s="851"/>
      <c r="K60" s="768">
        <f t="shared" si="3"/>
        <v>45749</v>
      </c>
      <c r="L60" s="852">
        <f>K60+9</f>
        <v>45758</v>
      </c>
      <c r="M60" s="158"/>
      <c r="N60" s="158"/>
      <c r="O60" s="159"/>
      <c r="P60" s="158">
        <f>K60+8</f>
        <v>45757</v>
      </c>
      <c r="Q60" s="158"/>
      <c r="R60" s="158"/>
      <c r="S60" s="158"/>
      <c r="T60" s="158"/>
      <c r="U60" s="158"/>
      <c r="V60" s="158"/>
      <c r="W60" s="158"/>
      <c r="X60" s="159"/>
      <c r="Y60" s="158"/>
      <c r="Z60" s="219"/>
      <c r="AA60" s="254"/>
      <c r="AB60" s="853"/>
      <c r="AC60" s="769"/>
      <c r="AD60" s="769"/>
      <c r="AE60" s="971"/>
      <c r="AF60" s="971"/>
      <c r="AG60" s="971"/>
      <c r="AH60" s="971"/>
      <c r="AI60" s="971"/>
      <c r="AJ60" s="971"/>
      <c r="AK60" s="971"/>
      <c r="AL60" s="971"/>
      <c r="AM60" s="971"/>
      <c r="AN60" s="971"/>
      <c r="AO60" s="971"/>
      <c r="AP60" s="971"/>
      <c r="AQ60" s="971"/>
    </row>
    <row r="61" spans="1:43" s="150" customFormat="1" ht="15.75" customHeight="1">
      <c r="A61" s="359" t="s">
        <v>203</v>
      </c>
      <c r="B61" s="344" t="s">
        <v>660</v>
      </c>
      <c r="C61" s="345" t="s">
        <v>140</v>
      </c>
      <c r="D61" s="395">
        <v>5</v>
      </c>
      <c r="E61" s="536">
        <f>K61-2</f>
        <v>45745</v>
      </c>
      <c r="F61" s="352">
        <v>0.99930555555555556</v>
      </c>
      <c r="G61" s="349">
        <f>K61-2</f>
        <v>45745</v>
      </c>
      <c r="H61" s="350">
        <v>0.99930555555555556</v>
      </c>
      <c r="I61" s="351">
        <f>K61-1</f>
        <v>45746</v>
      </c>
      <c r="J61" s="548">
        <v>0.99930555555555556</v>
      </c>
      <c r="K61" s="388">
        <f t="shared" si="3"/>
        <v>45747</v>
      </c>
      <c r="L61" s="537"/>
      <c r="M61" s="355"/>
      <c r="N61" s="355">
        <f>9+K61</f>
        <v>45756</v>
      </c>
      <c r="O61" s="354">
        <f>8+K61</f>
        <v>45755</v>
      </c>
      <c r="P61" s="356"/>
      <c r="Q61" s="356"/>
      <c r="R61" s="355"/>
      <c r="S61" s="355"/>
      <c r="T61" s="355"/>
      <c r="U61" s="355">
        <f>13+K61</f>
        <v>45760</v>
      </c>
      <c r="V61" s="355">
        <f>12+K61</f>
        <v>45759</v>
      </c>
      <c r="W61" s="355">
        <f>K61+11</f>
        <v>45758</v>
      </c>
      <c r="X61" s="354"/>
      <c r="Y61" s="356">
        <f>K61+18</f>
        <v>45765</v>
      </c>
      <c r="Z61" s="741"/>
      <c r="AA61" s="542">
        <f>K61+16</f>
        <v>45763</v>
      </c>
      <c r="AB61" s="538"/>
      <c r="AC61" s="539"/>
      <c r="AD61" s="540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</row>
    <row r="62" spans="1:43" s="150" customFormat="1" ht="15.75" customHeight="1">
      <c r="A62" s="359" t="s">
        <v>268</v>
      </c>
      <c r="B62" s="344" t="s">
        <v>473</v>
      </c>
      <c r="C62" s="345" t="s">
        <v>140</v>
      </c>
      <c r="D62" s="395">
        <v>43</v>
      </c>
      <c r="E62" s="536">
        <f>K62-1</f>
        <v>45745</v>
      </c>
      <c r="F62" s="352">
        <v>0.375</v>
      </c>
      <c r="G62" s="349">
        <f>K62-2</f>
        <v>45744</v>
      </c>
      <c r="H62" s="350">
        <v>0.54166666666666663</v>
      </c>
      <c r="I62" s="351"/>
      <c r="J62" s="352"/>
      <c r="K62" s="388">
        <f t="shared" si="3"/>
        <v>45746</v>
      </c>
      <c r="L62" s="179"/>
      <c r="M62" s="160"/>
      <c r="N62" s="160"/>
      <c r="O62" s="161"/>
      <c r="P62" s="158"/>
      <c r="Q62" s="158"/>
      <c r="R62" s="160"/>
      <c r="S62" s="160"/>
      <c r="T62" s="160"/>
      <c r="U62" s="160">
        <f>K62+8</f>
        <v>45754</v>
      </c>
      <c r="V62" s="160">
        <f>K62+8</f>
        <v>45754</v>
      </c>
      <c r="W62" s="160"/>
      <c r="X62" s="161"/>
      <c r="Y62" s="158"/>
      <c r="Z62" s="313">
        <f>K62+9</f>
        <v>45755</v>
      </c>
      <c r="AA62" s="314">
        <f>K62+9</f>
        <v>45755</v>
      </c>
      <c r="AB62" s="538"/>
      <c r="AC62" s="539"/>
      <c r="AD62" s="540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</row>
    <row r="63" spans="1:43" s="150" customFormat="1" ht="15.75" customHeight="1">
      <c r="A63" s="359" t="s">
        <v>483</v>
      </c>
      <c r="B63" s="344" t="s">
        <v>472</v>
      </c>
      <c r="C63" s="345" t="s">
        <v>140</v>
      </c>
      <c r="D63" s="395">
        <v>306</v>
      </c>
      <c r="E63" s="536">
        <f>K63-1</f>
        <v>45745</v>
      </c>
      <c r="F63" s="352">
        <v>0.4993055555555555</v>
      </c>
      <c r="G63" s="349">
        <f>K63-2</f>
        <v>45744</v>
      </c>
      <c r="H63" s="350">
        <v>0.66666666666666663</v>
      </c>
      <c r="I63" s="351"/>
      <c r="J63" s="352"/>
      <c r="K63" s="388">
        <f t="shared" si="3"/>
        <v>45746</v>
      </c>
      <c r="L63" s="179"/>
      <c r="M63" s="160">
        <f>K63+11</f>
        <v>45757</v>
      </c>
      <c r="N63" s="160"/>
      <c r="O63" s="161"/>
      <c r="P63" s="158"/>
      <c r="Q63" s="158">
        <f>K63+13</f>
        <v>45759</v>
      </c>
      <c r="R63" s="160"/>
      <c r="S63" s="160"/>
      <c r="T63" s="160"/>
      <c r="U63" s="160"/>
      <c r="V63" s="160"/>
      <c r="W63" s="160"/>
      <c r="X63" s="161"/>
      <c r="Y63" s="158"/>
      <c r="Z63" s="313"/>
      <c r="AA63" s="314"/>
      <c r="AB63" s="538"/>
      <c r="AC63" s="539"/>
      <c r="AD63" s="540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</row>
    <row r="64" spans="1:43" s="947" customFormat="1" ht="15.75" customHeight="1" thickBot="1">
      <c r="A64" s="365" t="s">
        <v>147</v>
      </c>
      <c r="B64" s="758" t="s">
        <v>333</v>
      </c>
      <c r="C64" s="759" t="s">
        <v>140</v>
      </c>
      <c r="D64" s="970">
        <v>52</v>
      </c>
      <c r="E64" s="938">
        <f>K64-1</f>
        <v>45751</v>
      </c>
      <c r="F64" s="939">
        <v>0.16666666666666666</v>
      </c>
      <c r="G64" s="761">
        <f t="shared" si="8"/>
        <v>45750</v>
      </c>
      <c r="H64" s="1079">
        <v>0.33333333333333331</v>
      </c>
      <c r="I64" s="763"/>
      <c r="J64" s="939"/>
      <c r="K64" s="940">
        <f t="shared" ref="K64" si="10">K57+7</f>
        <v>45752</v>
      </c>
      <c r="L64" s="375">
        <f>K64+8</f>
        <v>45760</v>
      </c>
      <c r="M64" s="376"/>
      <c r="N64" s="376">
        <f>K64+10</f>
        <v>45762</v>
      </c>
      <c r="O64" s="377">
        <f>K64+10</f>
        <v>45762</v>
      </c>
      <c r="P64" s="378">
        <f>K64+18</f>
        <v>45770</v>
      </c>
      <c r="Q64" s="378"/>
      <c r="R64" s="376">
        <f>K64+12</f>
        <v>45764</v>
      </c>
      <c r="S64" s="376">
        <f>K64+12</f>
        <v>45764</v>
      </c>
      <c r="T64" s="376">
        <f>K64+12</f>
        <v>45764</v>
      </c>
      <c r="U64" s="376">
        <f>K64+9</f>
        <v>45761</v>
      </c>
      <c r="V64" s="376">
        <f>K64+10</f>
        <v>45762</v>
      </c>
      <c r="W64" s="376">
        <f>K64+12</f>
        <v>45764</v>
      </c>
      <c r="X64" s="377"/>
      <c r="Y64" s="378">
        <f>K64+12</f>
        <v>45764</v>
      </c>
      <c r="Z64" s="1086"/>
      <c r="AA64" s="1087"/>
      <c r="AB64" s="1082"/>
      <c r="AC64" s="1083">
        <f>K64+10</f>
        <v>45762</v>
      </c>
      <c r="AD64" s="1084">
        <f>V64+2</f>
        <v>45764</v>
      </c>
      <c r="AE64" s="1085"/>
      <c r="AF64" s="1085"/>
      <c r="AG64" s="1085"/>
      <c r="AH64" s="1085"/>
      <c r="AI64" s="1085"/>
      <c r="AJ64" s="1085"/>
      <c r="AK64" s="1085"/>
      <c r="AL64" s="1085"/>
      <c r="AM64" s="1085"/>
      <c r="AN64" s="1085"/>
      <c r="AO64" s="1085"/>
      <c r="AP64" s="1085"/>
      <c r="AQ64" s="1085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3" t="s">
        <v>176</v>
      </c>
      <c r="B66" s="163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7" sqref="A27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51" bestFit="1" customWidth="1"/>
    <col min="9" max="16384" width="9" style="5"/>
  </cols>
  <sheetData>
    <row r="1" spans="1:17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43"/>
    </row>
    <row r="2" spans="1:17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43"/>
    </row>
    <row r="3" spans="1:17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43"/>
    </row>
    <row r="4" spans="1:17" s="45" customFormat="1" ht="24" thickTop="1">
      <c r="A4" s="1255" t="s">
        <v>19</v>
      </c>
      <c r="B4" s="1255"/>
      <c r="C4" s="1255"/>
      <c r="D4" s="1255"/>
      <c r="E4" s="1255"/>
      <c r="F4" s="1255"/>
      <c r="G4" s="1255"/>
      <c r="H4" s="143"/>
    </row>
    <row r="5" spans="1:17" s="39" customFormat="1" ht="12" customHeight="1">
      <c r="B5" s="46"/>
      <c r="C5" s="46"/>
      <c r="G5" s="45"/>
      <c r="H5" s="151"/>
    </row>
    <row r="6" spans="1:17" s="16" customFormat="1" ht="14.25" customHeight="1" thickBot="1">
      <c r="A6" s="26" t="s">
        <v>91</v>
      </c>
      <c r="B6" s="26"/>
      <c r="C6" s="25"/>
      <c r="E6" s="319"/>
      <c r="F6" s="319" t="s">
        <v>47</v>
      </c>
      <c r="G6" s="320">
        <f ca="1">TODAY()</f>
        <v>45713</v>
      </c>
      <c r="H6" s="151"/>
    </row>
    <row r="7" spans="1:17" s="108" customFormat="1" ht="57">
      <c r="A7" s="475" t="s">
        <v>247</v>
      </c>
      <c r="B7" s="415" t="s">
        <v>296</v>
      </c>
      <c r="C7" s="416" t="s">
        <v>115</v>
      </c>
      <c r="D7" s="417" t="s">
        <v>271</v>
      </c>
      <c r="E7" s="417" t="s">
        <v>301</v>
      </c>
      <c r="F7" s="545" t="s">
        <v>302</v>
      </c>
      <c r="G7" s="545" t="s">
        <v>413</v>
      </c>
      <c r="H7" s="151"/>
    </row>
    <row r="8" spans="1:17" s="108" customFormat="1" ht="15" customHeight="1">
      <c r="A8" s="476" t="s">
        <v>256</v>
      </c>
      <c r="B8" s="472"/>
      <c r="C8" s="473" t="s">
        <v>29</v>
      </c>
      <c r="D8" s="474" t="s">
        <v>25</v>
      </c>
      <c r="E8" s="474" t="s">
        <v>25</v>
      </c>
      <c r="F8" s="477" t="s">
        <v>25</v>
      </c>
      <c r="G8" s="477" t="s">
        <v>25</v>
      </c>
      <c r="H8" s="151"/>
      <c r="K8" s="7"/>
      <c r="L8" s="7"/>
      <c r="M8" s="7"/>
      <c r="N8" s="7"/>
      <c r="O8" s="7"/>
      <c r="P8" s="7"/>
      <c r="Q8" s="7"/>
    </row>
    <row r="9" spans="1:17" s="113" customFormat="1" ht="18" customHeight="1">
      <c r="A9" s="470"/>
      <c r="B9" s="471"/>
      <c r="C9" s="471"/>
      <c r="D9" s="1326" t="s">
        <v>137</v>
      </c>
      <c r="E9" s="1326"/>
      <c r="F9" s="1326"/>
      <c r="G9" s="1327"/>
      <c r="H9" s="143"/>
      <c r="I9" s="7"/>
      <c r="J9" s="7"/>
      <c r="K9" s="7"/>
      <c r="L9" s="7"/>
      <c r="M9" s="7"/>
      <c r="N9" s="7"/>
      <c r="O9" s="7"/>
      <c r="P9" s="7"/>
      <c r="Q9" s="7"/>
    </row>
    <row r="10" spans="1:17" s="114" customFormat="1" ht="23.25">
      <c r="A10" s="109"/>
      <c r="B10" s="110" t="s">
        <v>138</v>
      </c>
      <c r="C10" s="111"/>
      <c r="D10" s="582" t="s">
        <v>213</v>
      </c>
      <c r="E10" s="582" t="s">
        <v>492</v>
      </c>
      <c r="F10" s="711" t="s">
        <v>124</v>
      </c>
      <c r="G10" s="711" t="s">
        <v>493</v>
      </c>
      <c r="H10" s="143"/>
      <c r="I10" s="7"/>
      <c r="J10" s="7"/>
      <c r="K10" s="45"/>
      <c r="L10" s="45"/>
      <c r="M10" s="45"/>
      <c r="N10" s="45"/>
      <c r="O10" s="45"/>
      <c r="P10" s="45"/>
      <c r="Q10" s="45"/>
    </row>
    <row r="11" spans="1:17" s="619" customFormat="1" ht="18.75" customHeight="1">
      <c r="A11" s="457" t="s">
        <v>554</v>
      </c>
      <c r="B11" s="456" t="s">
        <v>662</v>
      </c>
      <c r="C11" s="225">
        <v>45721</v>
      </c>
      <c r="D11" s="226">
        <f>C11+9</f>
        <v>45730</v>
      </c>
      <c r="E11" s="226">
        <f>C11+10</f>
        <v>45731</v>
      </c>
      <c r="F11" s="710">
        <f>C11+10</f>
        <v>45731</v>
      </c>
      <c r="G11" s="227">
        <f>C11+12</f>
        <v>45733</v>
      </c>
      <c r="H11" s="830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614" customFormat="1" ht="18.75" customHeight="1">
      <c r="A12" s="457" t="s">
        <v>555</v>
      </c>
      <c r="B12" s="456" t="s">
        <v>680</v>
      </c>
      <c r="C12" s="225">
        <f t="shared" ref="C12:C18" si="0">C11+7</f>
        <v>45728</v>
      </c>
      <c r="D12" s="226">
        <f t="shared" ref="D12:D18" si="1">C12+9</f>
        <v>45737</v>
      </c>
      <c r="E12" s="226">
        <f t="shared" ref="E12:E18" si="2">C12+10</f>
        <v>45738</v>
      </c>
      <c r="F12" s="710">
        <f t="shared" ref="F12:F18" si="3">C12+10</f>
        <v>45738</v>
      </c>
      <c r="G12" s="227">
        <f t="shared" ref="G12:G18" si="4">G11+7</f>
        <v>45740</v>
      </c>
      <c r="H12" s="831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12" customFormat="1" ht="18.75" customHeight="1">
      <c r="A13" s="457" t="s">
        <v>661</v>
      </c>
      <c r="B13" s="456" t="s">
        <v>681</v>
      </c>
      <c r="C13" s="225">
        <f t="shared" si="0"/>
        <v>45735</v>
      </c>
      <c r="D13" s="226">
        <f t="shared" si="1"/>
        <v>45744</v>
      </c>
      <c r="E13" s="226">
        <f t="shared" si="2"/>
        <v>45745</v>
      </c>
      <c r="F13" s="710">
        <f t="shared" si="3"/>
        <v>45745</v>
      </c>
      <c r="G13" s="227">
        <f t="shared" si="4"/>
        <v>45747</v>
      </c>
      <c r="H13" s="831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12" customFormat="1" ht="18.75" customHeight="1">
      <c r="A14" s="457" t="s">
        <v>556</v>
      </c>
      <c r="B14" s="456" t="s">
        <v>728</v>
      </c>
      <c r="C14" s="225">
        <f t="shared" si="0"/>
        <v>45742</v>
      </c>
      <c r="D14" s="226">
        <f t="shared" si="1"/>
        <v>45751</v>
      </c>
      <c r="E14" s="226">
        <f t="shared" si="2"/>
        <v>45752</v>
      </c>
      <c r="F14" s="710">
        <f t="shared" si="3"/>
        <v>45752</v>
      </c>
      <c r="G14" s="227">
        <f t="shared" si="4"/>
        <v>45754</v>
      </c>
      <c r="H14" s="830"/>
      <c r="I14" s="7"/>
      <c r="J14" s="7"/>
      <c r="K14" s="7"/>
      <c r="L14" s="7"/>
      <c r="M14" s="7"/>
      <c r="N14" s="7"/>
      <c r="O14" s="7"/>
      <c r="P14" s="7"/>
      <c r="Q14" s="7"/>
    </row>
    <row r="15" spans="1:17" s="112" customFormat="1" ht="18.75" customHeight="1">
      <c r="A15" s="457" t="s">
        <v>554</v>
      </c>
      <c r="B15" s="456" t="s">
        <v>729</v>
      </c>
      <c r="C15" s="225">
        <f t="shared" si="0"/>
        <v>45749</v>
      </c>
      <c r="D15" s="226">
        <f t="shared" si="1"/>
        <v>45758</v>
      </c>
      <c r="E15" s="226">
        <f t="shared" si="2"/>
        <v>45759</v>
      </c>
      <c r="F15" s="710">
        <f t="shared" si="3"/>
        <v>45759</v>
      </c>
      <c r="G15" s="227">
        <f t="shared" si="4"/>
        <v>45761</v>
      </c>
      <c r="H15" s="830"/>
      <c r="I15" s="7"/>
      <c r="J15" s="7"/>
      <c r="K15" s="7"/>
      <c r="L15" s="7"/>
      <c r="M15" s="7"/>
      <c r="N15" s="7"/>
      <c r="O15" s="7"/>
      <c r="P15" s="7"/>
      <c r="Q15" s="7"/>
    </row>
    <row r="16" spans="1:17" s="112" customFormat="1" ht="18.75" customHeight="1">
      <c r="A16" s="457" t="s">
        <v>555</v>
      </c>
      <c r="B16" s="456" t="s">
        <v>730</v>
      </c>
      <c r="C16" s="225">
        <f t="shared" si="0"/>
        <v>45756</v>
      </c>
      <c r="D16" s="226">
        <f t="shared" si="1"/>
        <v>45765</v>
      </c>
      <c r="E16" s="226">
        <f t="shared" si="2"/>
        <v>45766</v>
      </c>
      <c r="F16" s="710">
        <f t="shared" si="3"/>
        <v>45766</v>
      </c>
      <c r="G16" s="227">
        <f t="shared" si="4"/>
        <v>45768</v>
      </c>
      <c r="H16" s="830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12" customFormat="1" ht="18.75" customHeight="1">
      <c r="A17" s="880" t="s">
        <v>661</v>
      </c>
      <c r="B17" s="456" t="s">
        <v>731</v>
      </c>
      <c r="C17" s="225">
        <f t="shared" si="0"/>
        <v>45763</v>
      </c>
      <c r="D17" s="226">
        <f t="shared" si="1"/>
        <v>45772</v>
      </c>
      <c r="E17" s="226">
        <f t="shared" si="2"/>
        <v>45773</v>
      </c>
      <c r="F17" s="710">
        <f t="shared" si="3"/>
        <v>45773</v>
      </c>
      <c r="G17" s="227">
        <f t="shared" si="4"/>
        <v>45775</v>
      </c>
      <c r="H17" s="830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12" customFormat="1" ht="18.75" customHeight="1">
      <c r="A18" s="880" t="s">
        <v>556</v>
      </c>
      <c r="B18" s="456" t="s">
        <v>732</v>
      </c>
      <c r="C18" s="225">
        <f t="shared" si="0"/>
        <v>45770</v>
      </c>
      <c r="D18" s="226">
        <f t="shared" si="1"/>
        <v>45779</v>
      </c>
      <c r="E18" s="226">
        <f t="shared" si="2"/>
        <v>45780</v>
      </c>
      <c r="F18" s="710">
        <f t="shared" si="3"/>
        <v>45780</v>
      </c>
      <c r="G18" s="227">
        <f t="shared" si="4"/>
        <v>45782</v>
      </c>
      <c r="H18" s="830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12" customFormat="1" ht="18.75" customHeight="1">
      <c r="A19" s="880" t="s">
        <v>554</v>
      </c>
      <c r="B19" s="456" t="s">
        <v>733</v>
      </c>
      <c r="C19" s="225"/>
      <c r="D19" s="226"/>
      <c r="E19" s="226"/>
      <c r="F19" s="710"/>
      <c r="G19" s="227"/>
      <c r="H19" s="830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46" customFormat="1" ht="18.75" customHeight="1" thickBot="1">
      <c r="A20" s="712" t="s">
        <v>555</v>
      </c>
      <c r="B20" s="771" t="s">
        <v>734</v>
      </c>
      <c r="C20" s="713"/>
      <c r="D20" s="995"/>
      <c r="E20" s="995"/>
      <c r="F20" s="714"/>
      <c r="G20" s="715"/>
      <c r="H20" s="151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6"/>
      <c r="C21" s="146"/>
      <c r="D21" s="145"/>
      <c r="E21" s="145"/>
      <c r="F21" s="145"/>
      <c r="G21" s="147"/>
      <c r="H21" s="151"/>
    </row>
    <row r="22" spans="1:17" ht="12" customHeight="1">
      <c r="A22" s="163"/>
      <c r="B22" s="163"/>
    </row>
    <row r="23" spans="1:17" ht="18.75" customHeight="1">
      <c r="A23" s="181" t="s">
        <v>246</v>
      </c>
      <c r="B23" s="181"/>
    </row>
    <row r="24" spans="1:17" ht="12" customHeight="1" thickBot="1">
      <c r="A24" s="182"/>
      <c r="B24" s="182"/>
    </row>
    <row r="25" spans="1:17" ht="12" customHeight="1" thickBot="1">
      <c r="A25" s="558" t="s">
        <v>183</v>
      </c>
      <c r="B25" s="559" t="s">
        <v>305</v>
      </c>
    </row>
    <row r="26" spans="1:17" ht="17.25" customHeight="1">
      <c r="A26" s="561" t="s">
        <v>306</v>
      </c>
      <c r="B26" s="560" t="s">
        <v>457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39" sqref="A39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</row>
    <row r="2" spans="1:14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</row>
    <row r="3" spans="1:14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</row>
    <row r="4" spans="1:14" s="45" customFormat="1" ht="25.5" customHeight="1" thickTop="1">
      <c r="A4" s="1239" t="s">
        <v>20</v>
      </c>
      <c r="B4" s="1239"/>
      <c r="C4" s="1239"/>
      <c r="D4" s="1239"/>
      <c r="E4" s="1239"/>
      <c r="F4" s="1239"/>
      <c r="G4" s="1239"/>
      <c r="H4" s="1239"/>
      <c r="I4" s="1239"/>
      <c r="J4" s="1239"/>
      <c r="K4" s="1239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19"/>
      <c r="I6" s="319" t="s">
        <v>47</v>
      </c>
      <c r="J6" s="320">
        <f ca="1">TODAY()</f>
        <v>45713</v>
      </c>
      <c r="K6" s="7"/>
    </row>
    <row r="7" spans="1:14" s="91" customFormat="1" ht="23.25">
      <c r="A7" s="1328" t="s">
        <v>365</v>
      </c>
      <c r="B7" s="1330" t="s">
        <v>82</v>
      </c>
      <c r="C7" s="418" t="s">
        <v>21</v>
      </c>
      <c r="D7" s="1330" t="s">
        <v>282</v>
      </c>
      <c r="E7" s="1330" t="s">
        <v>283</v>
      </c>
      <c r="F7" s="1330" t="s">
        <v>284</v>
      </c>
      <c r="G7" s="1330" t="s">
        <v>285</v>
      </c>
      <c r="H7" s="1330" t="s">
        <v>286</v>
      </c>
      <c r="I7" s="1330" t="s">
        <v>287</v>
      </c>
      <c r="J7" s="1333" t="s">
        <v>288</v>
      </c>
      <c r="K7" s="45"/>
      <c r="L7" s="6"/>
      <c r="M7" s="6"/>
      <c r="N7" s="6"/>
    </row>
    <row r="8" spans="1:14" s="91" customFormat="1" ht="25.5">
      <c r="A8" s="1329"/>
      <c r="B8" s="1332"/>
      <c r="C8" s="1126" t="s">
        <v>417</v>
      </c>
      <c r="D8" s="1331"/>
      <c r="E8" s="1332"/>
      <c r="F8" s="1332"/>
      <c r="G8" s="1332"/>
      <c r="H8" s="1332"/>
      <c r="I8" s="1332"/>
      <c r="J8" s="1334"/>
      <c r="K8" s="45"/>
      <c r="L8" s="45"/>
      <c r="M8" s="6"/>
      <c r="N8" s="6"/>
    </row>
    <row r="9" spans="1:14">
      <c r="A9" s="727" t="s">
        <v>682</v>
      </c>
      <c r="B9" s="672" t="s">
        <v>685</v>
      </c>
      <c r="C9" s="116">
        <v>45721</v>
      </c>
      <c r="D9" s="116">
        <f>C9+3</f>
        <v>45724</v>
      </c>
      <c r="E9" s="116">
        <f>D9</f>
        <v>45724</v>
      </c>
      <c r="F9" s="117">
        <f>C9+8</f>
        <v>45729</v>
      </c>
      <c r="G9" s="117">
        <f>F9+1</f>
        <v>45730</v>
      </c>
      <c r="H9" s="117">
        <f>G9+1</f>
        <v>45731</v>
      </c>
      <c r="I9" s="223">
        <f>H9</f>
        <v>45731</v>
      </c>
      <c r="J9" s="224">
        <f>I9+1</f>
        <v>45732</v>
      </c>
      <c r="K9" s="824" t="s">
        <v>775</v>
      </c>
      <c r="L9" s="824"/>
    </row>
    <row r="10" spans="1:14">
      <c r="A10" s="727" t="s">
        <v>683</v>
      </c>
      <c r="B10" s="672" t="s">
        <v>686</v>
      </c>
      <c r="C10" s="115">
        <f>C9+7</f>
        <v>45728</v>
      </c>
      <c r="D10" s="116">
        <f t="shared" ref="D10:D19" si="0">C10+3</f>
        <v>45731</v>
      </c>
      <c r="E10" s="116">
        <f t="shared" ref="E10:E19" si="1">D10</f>
        <v>45731</v>
      </c>
      <c r="F10" s="117">
        <f t="shared" ref="F10:F19" si="2">C10+8</f>
        <v>45736</v>
      </c>
      <c r="G10" s="117">
        <f t="shared" ref="G10:G19" si="3">F10+1</f>
        <v>45737</v>
      </c>
      <c r="H10" s="117">
        <f t="shared" ref="H10:H19" si="4">G10+1</f>
        <v>45738</v>
      </c>
      <c r="I10" s="223">
        <f t="shared" ref="I10:I19" si="5">H10</f>
        <v>45738</v>
      </c>
      <c r="J10" s="224">
        <f t="shared" ref="J10:J19" si="6">I10+1</f>
        <v>45739</v>
      </c>
      <c r="K10" s="824"/>
      <c r="L10" s="824"/>
    </row>
    <row r="11" spans="1:14">
      <c r="A11" s="727" t="s">
        <v>684</v>
      </c>
      <c r="B11" s="672" t="s">
        <v>687</v>
      </c>
      <c r="C11" s="115">
        <f t="shared" ref="C11:C19" si="7">C10+7</f>
        <v>45735</v>
      </c>
      <c r="D11" s="116">
        <f t="shared" si="0"/>
        <v>45738</v>
      </c>
      <c r="E11" s="116">
        <f t="shared" si="1"/>
        <v>45738</v>
      </c>
      <c r="F11" s="117">
        <f t="shared" si="2"/>
        <v>45743</v>
      </c>
      <c r="G11" s="117">
        <f t="shared" si="3"/>
        <v>45744</v>
      </c>
      <c r="H11" s="117">
        <f t="shared" si="4"/>
        <v>45745</v>
      </c>
      <c r="I11" s="223">
        <f t="shared" si="5"/>
        <v>45745</v>
      </c>
      <c r="J11" s="224">
        <f t="shared" si="6"/>
        <v>45746</v>
      </c>
      <c r="K11" s="824"/>
      <c r="L11" s="728"/>
    </row>
    <row r="12" spans="1:14">
      <c r="A12" s="727" t="s">
        <v>688</v>
      </c>
      <c r="B12" s="672" t="s">
        <v>689</v>
      </c>
      <c r="C12" s="115">
        <f t="shared" si="7"/>
        <v>45742</v>
      </c>
      <c r="D12" s="116">
        <f t="shared" si="0"/>
        <v>45745</v>
      </c>
      <c r="E12" s="116">
        <f t="shared" si="1"/>
        <v>45745</v>
      </c>
      <c r="F12" s="117">
        <f t="shared" si="2"/>
        <v>45750</v>
      </c>
      <c r="G12" s="117">
        <f t="shared" si="3"/>
        <v>45751</v>
      </c>
      <c r="H12" s="117">
        <f t="shared" si="4"/>
        <v>45752</v>
      </c>
      <c r="I12" s="223">
        <f t="shared" si="5"/>
        <v>45752</v>
      </c>
      <c r="J12" s="224">
        <f t="shared" si="6"/>
        <v>45753</v>
      </c>
      <c r="K12" s="824" t="s">
        <v>774</v>
      </c>
      <c r="L12" s="728"/>
    </row>
    <row r="13" spans="1:14">
      <c r="A13" s="727" t="s">
        <v>663</v>
      </c>
      <c r="B13" s="672" t="s">
        <v>690</v>
      </c>
      <c r="C13" s="115">
        <f t="shared" si="7"/>
        <v>45749</v>
      </c>
      <c r="D13" s="116">
        <f t="shared" si="0"/>
        <v>45752</v>
      </c>
      <c r="E13" s="116">
        <f t="shared" si="1"/>
        <v>45752</v>
      </c>
      <c r="F13" s="117">
        <f t="shared" si="2"/>
        <v>45757</v>
      </c>
      <c r="G13" s="117">
        <f t="shared" si="3"/>
        <v>45758</v>
      </c>
      <c r="H13" s="117">
        <f t="shared" si="4"/>
        <v>45759</v>
      </c>
      <c r="I13" s="223">
        <f t="shared" si="5"/>
        <v>45759</v>
      </c>
      <c r="J13" s="224">
        <f t="shared" si="6"/>
        <v>45760</v>
      </c>
      <c r="K13" s="824"/>
      <c r="L13" s="728"/>
    </row>
    <row r="14" spans="1:14">
      <c r="A14" s="727" t="s">
        <v>664</v>
      </c>
      <c r="B14" s="672" t="s">
        <v>691</v>
      </c>
      <c r="C14" s="115">
        <f t="shared" si="7"/>
        <v>45756</v>
      </c>
      <c r="D14" s="116">
        <f t="shared" si="0"/>
        <v>45759</v>
      </c>
      <c r="E14" s="116">
        <f t="shared" si="1"/>
        <v>45759</v>
      </c>
      <c r="F14" s="117">
        <f t="shared" si="2"/>
        <v>45764</v>
      </c>
      <c r="G14" s="117">
        <f t="shared" si="3"/>
        <v>45765</v>
      </c>
      <c r="H14" s="117">
        <f t="shared" si="4"/>
        <v>45766</v>
      </c>
      <c r="I14" s="223">
        <f t="shared" si="5"/>
        <v>45766</v>
      </c>
      <c r="J14" s="224">
        <f t="shared" si="6"/>
        <v>45767</v>
      </c>
      <c r="K14" s="824"/>
      <c r="L14" s="728"/>
    </row>
    <row r="15" spans="1:14">
      <c r="A15" s="727" t="s">
        <v>767</v>
      </c>
      <c r="B15" s="672" t="s">
        <v>768</v>
      </c>
      <c r="C15" s="115">
        <f t="shared" si="7"/>
        <v>45763</v>
      </c>
      <c r="D15" s="116">
        <f t="shared" si="0"/>
        <v>45766</v>
      </c>
      <c r="E15" s="116">
        <f t="shared" si="1"/>
        <v>45766</v>
      </c>
      <c r="F15" s="117">
        <f t="shared" si="2"/>
        <v>45771</v>
      </c>
      <c r="G15" s="117">
        <f t="shared" si="3"/>
        <v>45772</v>
      </c>
      <c r="H15" s="117">
        <f t="shared" si="4"/>
        <v>45773</v>
      </c>
      <c r="I15" s="223">
        <f t="shared" si="5"/>
        <v>45773</v>
      </c>
      <c r="J15" s="224">
        <f t="shared" si="6"/>
        <v>45774</v>
      </c>
      <c r="K15" s="824"/>
      <c r="L15" s="728"/>
    </row>
    <row r="16" spans="1:14" ht="16.5" customHeight="1">
      <c r="A16" s="727" t="s">
        <v>683</v>
      </c>
      <c r="B16" s="672" t="s">
        <v>769</v>
      </c>
      <c r="C16" s="115">
        <f t="shared" si="7"/>
        <v>45770</v>
      </c>
      <c r="D16" s="116">
        <f t="shared" si="0"/>
        <v>45773</v>
      </c>
      <c r="E16" s="116">
        <f t="shared" si="1"/>
        <v>45773</v>
      </c>
      <c r="F16" s="117">
        <f t="shared" si="2"/>
        <v>45778</v>
      </c>
      <c r="G16" s="117">
        <f t="shared" si="3"/>
        <v>45779</v>
      </c>
      <c r="H16" s="117">
        <f t="shared" si="4"/>
        <v>45780</v>
      </c>
      <c r="I16" s="223">
        <f t="shared" si="5"/>
        <v>45780</v>
      </c>
      <c r="J16" s="224">
        <f t="shared" si="6"/>
        <v>45781</v>
      </c>
      <c r="K16" s="824"/>
      <c r="L16" s="824"/>
    </row>
    <row r="17" spans="1:12" ht="16.5" customHeight="1">
      <c r="A17" s="727" t="s">
        <v>684</v>
      </c>
      <c r="B17" s="672" t="s">
        <v>770</v>
      </c>
      <c r="C17" s="115">
        <f t="shared" si="7"/>
        <v>45777</v>
      </c>
      <c r="D17" s="116">
        <f t="shared" si="0"/>
        <v>45780</v>
      </c>
      <c r="E17" s="116">
        <f t="shared" si="1"/>
        <v>45780</v>
      </c>
      <c r="F17" s="117">
        <f t="shared" si="2"/>
        <v>45785</v>
      </c>
      <c r="G17" s="117">
        <f t="shared" si="3"/>
        <v>45786</v>
      </c>
      <c r="H17" s="117">
        <f t="shared" si="4"/>
        <v>45787</v>
      </c>
      <c r="I17" s="223">
        <f t="shared" si="5"/>
        <v>45787</v>
      </c>
      <c r="J17" s="224">
        <f t="shared" si="6"/>
        <v>45788</v>
      </c>
      <c r="K17" s="824"/>
      <c r="L17" s="728"/>
    </row>
    <row r="18" spans="1:12" ht="16.5" customHeight="1">
      <c r="A18" s="727" t="s">
        <v>771</v>
      </c>
      <c r="B18" s="672" t="s">
        <v>772</v>
      </c>
      <c r="C18" s="115">
        <f t="shared" si="7"/>
        <v>45784</v>
      </c>
      <c r="D18" s="116">
        <f t="shared" si="0"/>
        <v>45787</v>
      </c>
      <c r="E18" s="116">
        <f t="shared" si="1"/>
        <v>45787</v>
      </c>
      <c r="F18" s="117">
        <f t="shared" si="2"/>
        <v>45792</v>
      </c>
      <c r="G18" s="117">
        <f t="shared" si="3"/>
        <v>45793</v>
      </c>
      <c r="H18" s="117">
        <f t="shared" si="4"/>
        <v>45794</v>
      </c>
      <c r="I18" s="223">
        <f t="shared" si="5"/>
        <v>45794</v>
      </c>
      <c r="J18" s="224">
        <f t="shared" si="6"/>
        <v>45795</v>
      </c>
      <c r="K18" s="824"/>
      <c r="L18" s="728"/>
    </row>
    <row r="19" spans="1:12" ht="16.5" thickBot="1">
      <c r="A19" s="1074" t="s">
        <v>683</v>
      </c>
      <c r="B19" s="673" t="s">
        <v>773</v>
      </c>
      <c r="C19" s="305">
        <f t="shared" si="7"/>
        <v>45791</v>
      </c>
      <c r="D19" s="306">
        <f t="shared" si="0"/>
        <v>45794</v>
      </c>
      <c r="E19" s="306">
        <f t="shared" si="1"/>
        <v>45794</v>
      </c>
      <c r="F19" s="307">
        <f t="shared" si="2"/>
        <v>45799</v>
      </c>
      <c r="G19" s="307">
        <f t="shared" si="3"/>
        <v>45800</v>
      </c>
      <c r="H19" s="307">
        <f t="shared" si="4"/>
        <v>45801</v>
      </c>
      <c r="I19" s="615">
        <f t="shared" si="5"/>
        <v>45801</v>
      </c>
      <c r="J19" s="616">
        <f t="shared" si="6"/>
        <v>45802</v>
      </c>
      <c r="K19" s="824"/>
      <c r="L19" s="728"/>
    </row>
    <row r="20" spans="1:12" ht="10.5" customHeight="1">
      <c r="A20" s="6"/>
      <c r="B20" s="6"/>
      <c r="C20" s="6"/>
    </row>
    <row r="21" spans="1:12">
      <c r="A21" s="617" t="s">
        <v>177</v>
      </c>
      <c r="B21" s="180" t="s">
        <v>468</v>
      </c>
      <c r="C21" s="180"/>
      <c r="D21" s="180"/>
    </row>
    <row r="23" spans="1:12" ht="16.5" thickBot="1"/>
    <row r="24" spans="1:12">
      <c r="A24" s="1328" t="s">
        <v>369</v>
      </c>
      <c r="B24" s="1330" t="s">
        <v>82</v>
      </c>
      <c r="C24" s="418" t="s">
        <v>21</v>
      </c>
      <c r="D24" s="1330" t="s">
        <v>289</v>
      </c>
      <c r="E24" s="1330" t="s">
        <v>277</v>
      </c>
      <c r="F24" s="1330" t="s">
        <v>290</v>
      </c>
      <c r="G24" s="1333" t="s">
        <v>291</v>
      </c>
    </row>
    <row r="25" spans="1:12" ht="25.5">
      <c r="A25" s="1329"/>
      <c r="B25" s="1332"/>
      <c r="C25" s="1126" t="s">
        <v>417</v>
      </c>
      <c r="D25" s="1331"/>
      <c r="E25" s="1332"/>
      <c r="F25" s="1332"/>
      <c r="G25" s="1334"/>
      <c r="H25" s="274"/>
    </row>
    <row r="26" spans="1:12">
      <c r="A26" s="869" t="s">
        <v>776</v>
      </c>
      <c r="B26" s="672" t="s">
        <v>777</v>
      </c>
      <c r="C26" s="116">
        <v>45721</v>
      </c>
      <c r="D26" s="116">
        <f>C26+4</f>
        <v>45725</v>
      </c>
      <c r="E26" s="116">
        <f>C26+8</f>
        <v>45729</v>
      </c>
      <c r="F26" s="117">
        <f>E26</f>
        <v>45729</v>
      </c>
      <c r="G26" s="257">
        <f>C26+11</f>
        <v>45732</v>
      </c>
      <c r="H26" s="824"/>
      <c r="J26" s="274"/>
    </row>
    <row r="27" spans="1:12">
      <c r="A27" s="869" t="s">
        <v>496</v>
      </c>
      <c r="B27" s="672" t="s">
        <v>693</v>
      </c>
      <c r="C27" s="115">
        <f>C26+7</f>
        <v>45728</v>
      </c>
      <c r="D27" s="116">
        <f>C27+4</f>
        <v>45732</v>
      </c>
      <c r="E27" s="116">
        <f>C27+8</f>
        <v>45736</v>
      </c>
      <c r="F27" s="117">
        <f>E27</f>
        <v>45736</v>
      </c>
      <c r="G27" s="257">
        <f>C27+11</f>
        <v>45739</v>
      </c>
      <c r="H27" s="824"/>
      <c r="I27" s="824"/>
    </row>
    <row r="28" spans="1:12">
      <c r="A28" s="869" t="s">
        <v>692</v>
      </c>
      <c r="B28" s="672" t="s">
        <v>694</v>
      </c>
      <c r="C28" s="115">
        <f t="shared" ref="C28:C36" si="8">C27+7</f>
        <v>45735</v>
      </c>
      <c r="D28" s="116">
        <f t="shared" ref="D28:D36" si="9">C28+4</f>
        <v>45739</v>
      </c>
      <c r="E28" s="116">
        <f t="shared" ref="E28:E36" si="10">C28+8</f>
        <v>45743</v>
      </c>
      <c r="F28" s="117">
        <f t="shared" ref="F28:F36" si="11">E28</f>
        <v>45743</v>
      </c>
      <c r="G28" s="257">
        <f t="shared" ref="G28:G36" si="12">C28+11</f>
        <v>45746</v>
      </c>
      <c r="H28" s="824"/>
    </row>
    <row r="29" spans="1:12">
      <c r="A29" s="869" t="s">
        <v>778</v>
      </c>
      <c r="B29" s="672" t="s">
        <v>779</v>
      </c>
      <c r="C29" s="115">
        <f t="shared" si="8"/>
        <v>45742</v>
      </c>
      <c r="D29" s="116">
        <f t="shared" si="9"/>
        <v>45746</v>
      </c>
      <c r="E29" s="116">
        <f>C29+8</f>
        <v>45750</v>
      </c>
      <c r="F29" s="117">
        <f>E29</f>
        <v>45750</v>
      </c>
      <c r="G29" s="257">
        <f t="shared" si="12"/>
        <v>45753</v>
      </c>
      <c r="H29" s="824"/>
    </row>
    <row r="30" spans="1:12">
      <c r="A30" s="869" t="s">
        <v>496</v>
      </c>
      <c r="B30" s="672" t="s">
        <v>695</v>
      </c>
      <c r="C30" s="115">
        <f t="shared" si="8"/>
        <v>45749</v>
      </c>
      <c r="D30" s="116">
        <f t="shared" si="9"/>
        <v>45753</v>
      </c>
      <c r="E30" s="116">
        <f t="shared" si="10"/>
        <v>45757</v>
      </c>
      <c r="F30" s="117">
        <f t="shared" si="11"/>
        <v>45757</v>
      </c>
      <c r="G30" s="257">
        <f t="shared" si="12"/>
        <v>45760</v>
      </c>
      <c r="H30" s="824"/>
    </row>
    <row r="31" spans="1:12">
      <c r="A31" s="869" t="s">
        <v>692</v>
      </c>
      <c r="B31" s="672" t="s">
        <v>696</v>
      </c>
      <c r="C31" s="115">
        <f t="shared" si="8"/>
        <v>45756</v>
      </c>
      <c r="D31" s="116">
        <f t="shared" si="9"/>
        <v>45760</v>
      </c>
      <c r="E31" s="116">
        <f t="shared" si="10"/>
        <v>45764</v>
      </c>
      <c r="F31" s="117">
        <f t="shared" si="11"/>
        <v>45764</v>
      </c>
      <c r="G31" s="257">
        <f t="shared" si="12"/>
        <v>45767</v>
      </c>
      <c r="H31" s="824"/>
    </row>
    <row r="32" spans="1:12">
      <c r="A32" s="869" t="s">
        <v>780</v>
      </c>
      <c r="B32" s="672" t="s">
        <v>781</v>
      </c>
      <c r="C32" s="115">
        <f t="shared" si="8"/>
        <v>45763</v>
      </c>
      <c r="D32" s="116">
        <f t="shared" si="9"/>
        <v>45767</v>
      </c>
      <c r="E32" s="116">
        <f t="shared" si="10"/>
        <v>45771</v>
      </c>
      <c r="F32" s="117">
        <f t="shared" si="11"/>
        <v>45771</v>
      </c>
      <c r="G32" s="257">
        <f t="shared" si="12"/>
        <v>45774</v>
      </c>
      <c r="H32" s="824"/>
    </row>
    <row r="33" spans="1:8">
      <c r="A33" s="869" t="s">
        <v>496</v>
      </c>
      <c r="B33" s="672" t="s">
        <v>782</v>
      </c>
      <c r="C33" s="115">
        <f t="shared" si="8"/>
        <v>45770</v>
      </c>
      <c r="D33" s="116">
        <f t="shared" si="9"/>
        <v>45774</v>
      </c>
      <c r="E33" s="116">
        <f t="shared" si="10"/>
        <v>45778</v>
      </c>
      <c r="F33" s="117">
        <f t="shared" si="11"/>
        <v>45778</v>
      </c>
      <c r="G33" s="257">
        <f t="shared" si="12"/>
        <v>45781</v>
      </c>
      <c r="H33" s="824"/>
    </row>
    <row r="34" spans="1:8">
      <c r="A34" s="869" t="s">
        <v>692</v>
      </c>
      <c r="B34" s="672" t="s">
        <v>783</v>
      </c>
      <c r="C34" s="115">
        <f t="shared" si="8"/>
        <v>45777</v>
      </c>
      <c r="D34" s="116">
        <f t="shared" si="9"/>
        <v>45781</v>
      </c>
      <c r="E34" s="116">
        <f t="shared" si="10"/>
        <v>45785</v>
      </c>
      <c r="F34" s="117">
        <f t="shared" si="11"/>
        <v>45785</v>
      </c>
      <c r="G34" s="257">
        <f t="shared" si="12"/>
        <v>45788</v>
      </c>
      <c r="H34" s="824"/>
    </row>
    <row r="35" spans="1:8">
      <c r="A35" s="869" t="s">
        <v>778</v>
      </c>
      <c r="B35" s="672" t="s">
        <v>784</v>
      </c>
      <c r="C35" s="115">
        <f t="shared" si="8"/>
        <v>45784</v>
      </c>
      <c r="D35" s="116">
        <f t="shared" si="9"/>
        <v>45788</v>
      </c>
      <c r="E35" s="116">
        <f t="shared" si="10"/>
        <v>45792</v>
      </c>
      <c r="F35" s="117">
        <f t="shared" si="11"/>
        <v>45792</v>
      </c>
      <c r="G35" s="257">
        <f t="shared" si="12"/>
        <v>45795</v>
      </c>
      <c r="H35" s="824"/>
    </row>
    <row r="36" spans="1:8" ht="16.5" thickBot="1">
      <c r="A36" s="870" t="s">
        <v>496</v>
      </c>
      <c r="B36" s="673" t="s">
        <v>785</v>
      </c>
      <c r="C36" s="305">
        <f t="shared" si="8"/>
        <v>45791</v>
      </c>
      <c r="D36" s="306">
        <f t="shared" si="9"/>
        <v>45795</v>
      </c>
      <c r="E36" s="306">
        <f t="shared" si="10"/>
        <v>45799</v>
      </c>
      <c r="F36" s="307">
        <f t="shared" si="11"/>
        <v>45799</v>
      </c>
      <c r="G36" s="308">
        <f t="shared" si="12"/>
        <v>45802</v>
      </c>
      <c r="H36" s="824"/>
    </row>
    <row r="38" spans="1:8">
      <c r="A38" s="617" t="s">
        <v>177</v>
      </c>
      <c r="B38" s="180" t="s">
        <v>235</v>
      </c>
      <c r="C38" s="180"/>
      <c r="D38" s="180"/>
    </row>
    <row r="39" spans="1:8">
      <c r="A39" s="163" t="s">
        <v>176</v>
      </c>
      <c r="B39" s="163"/>
      <c r="C39" s="163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6" sqref="A76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</row>
    <row r="2" spans="1:17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</row>
    <row r="3" spans="1:17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</row>
    <row r="4" spans="1:17" s="14" customFormat="1" ht="21" thickTop="1">
      <c r="A4" s="1348" t="s">
        <v>19</v>
      </c>
      <c r="B4" s="1348"/>
      <c r="C4" s="1348"/>
      <c r="D4" s="1348"/>
      <c r="E4" s="1348"/>
      <c r="F4" s="1348"/>
      <c r="G4" s="1348"/>
      <c r="H4" s="1348"/>
      <c r="I4" s="1348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9" t="s">
        <v>91</v>
      </c>
      <c r="H6" s="319" t="s">
        <v>47</v>
      </c>
      <c r="I6" s="320">
        <f ca="1">TODAY()</f>
        <v>45713</v>
      </c>
    </row>
    <row r="7" spans="1:17" ht="15" thickBot="1"/>
    <row r="8" spans="1:17" s="53" customFormat="1" ht="30" customHeight="1">
      <c r="A8" s="1349" t="s">
        <v>303</v>
      </c>
      <c r="B8" s="1345" t="s">
        <v>33</v>
      </c>
      <c r="C8" s="1345" t="s">
        <v>131</v>
      </c>
      <c r="D8" s="419" t="s">
        <v>125</v>
      </c>
      <c r="E8" s="419" t="s">
        <v>88</v>
      </c>
      <c r="F8" s="419" t="s">
        <v>22</v>
      </c>
      <c r="G8" s="419" t="s">
        <v>7</v>
      </c>
      <c r="H8" s="420" t="s">
        <v>26</v>
      </c>
    </row>
    <row r="9" spans="1:17" s="53" customFormat="1" ht="15" customHeight="1">
      <c r="A9" s="1350"/>
      <c r="B9" s="1346"/>
      <c r="C9" s="1346"/>
      <c r="D9" s="421" t="s">
        <v>132</v>
      </c>
      <c r="E9" s="421" t="s">
        <v>133</v>
      </c>
      <c r="F9" s="421" t="s">
        <v>134</v>
      </c>
      <c r="G9" s="421" t="s">
        <v>135</v>
      </c>
      <c r="H9" s="422" t="s">
        <v>132</v>
      </c>
    </row>
    <row r="10" spans="1:17" s="53" customFormat="1" ht="15.75" customHeight="1">
      <c r="A10" s="1351"/>
      <c r="B10" s="1347"/>
      <c r="C10" s="1347"/>
      <c r="D10" s="479" t="s">
        <v>126</v>
      </c>
      <c r="E10" s="479" t="s">
        <v>130</v>
      </c>
      <c r="F10" s="479" t="s">
        <v>127</v>
      </c>
      <c r="G10" s="479" t="s">
        <v>128</v>
      </c>
      <c r="H10" s="480" t="s">
        <v>150</v>
      </c>
    </row>
    <row r="11" spans="1:17" customFormat="1" ht="15">
      <c r="A11" s="267" t="s">
        <v>655</v>
      </c>
      <c r="B11" s="220" t="s">
        <v>719</v>
      </c>
      <c r="C11" s="515">
        <v>45720</v>
      </c>
      <c r="D11" s="478">
        <f>C11+5</f>
        <v>45725</v>
      </c>
      <c r="E11" s="221">
        <f>C11+7</f>
        <v>45727</v>
      </c>
      <c r="F11" s="221">
        <f>C11+10</f>
        <v>45730</v>
      </c>
      <c r="G11" s="221">
        <f>C11+11</f>
        <v>45731</v>
      </c>
      <c r="H11" s="222">
        <f>C11+12</f>
        <v>45732</v>
      </c>
    </row>
    <row r="12" spans="1:17" customFormat="1" ht="15">
      <c r="A12" s="267" t="s">
        <v>572</v>
      </c>
      <c r="B12" s="220" t="s">
        <v>697</v>
      </c>
      <c r="C12" s="515">
        <f>C11+7</f>
        <v>45727</v>
      </c>
      <c r="D12" s="478">
        <f t="shared" ref="D12:D17" si="0">C12+5</f>
        <v>45732</v>
      </c>
      <c r="E12" s="221">
        <f t="shared" ref="E12:E17" si="1">C12+7</f>
        <v>45734</v>
      </c>
      <c r="F12" s="221">
        <f t="shared" ref="F12:F17" si="2">C12+10</f>
        <v>45737</v>
      </c>
      <c r="G12" s="221">
        <f t="shared" ref="G12:G17" si="3">C12+11</f>
        <v>45738</v>
      </c>
      <c r="H12" s="222">
        <f t="shared" ref="H12:H17" si="4">C12+12</f>
        <v>45739</v>
      </c>
    </row>
    <row r="13" spans="1:17" customFormat="1" ht="15">
      <c r="A13" s="267" t="s">
        <v>803</v>
      </c>
      <c r="B13" s="220" t="s">
        <v>697</v>
      </c>
      <c r="C13" s="515">
        <f t="shared" ref="C13:C17" si="5">C12+7</f>
        <v>45734</v>
      </c>
      <c r="D13" s="478">
        <f t="shared" si="0"/>
        <v>45739</v>
      </c>
      <c r="E13" s="221">
        <f t="shared" si="1"/>
        <v>45741</v>
      </c>
      <c r="F13" s="221">
        <f t="shared" si="2"/>
        <v>45744</v>
      </c>
      <c r="G13" s="221">
        <f t="shared" si="3"/>
        <v>45745</v>
      </c>
      <c r="H13" s="222">
        <f t="shared" si="4"/>
        <v>45746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7" t="s">
        <v>804</v>
      </c>
      <c r="B14" s="220" t="s">
        <v>719</v>
      </c>
      <c r="C14" s="515">
        <f t="shared" si="5"/>
        <v>45741</v>
      </c>
      <c r="D14" s="478">
        <f t="shared" si="0"/>
        <v>45746</v>
      </c>
      <c r="E14" s="221">
        <f t="shared" si="1"/>
        <v>45748</v>
      </c>
      <c r="F14" s="221">
        <f t="shared" si="2"/>
        <v>45751</v>
      </c>
      <c r="G14" s="221">
        <f t="shared" si="3"/>
        <v>45752</v>
      </c>
      <c r="H14" s="222">
        <f t="shared" si="4"/>
        <v>45753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9" customFormat="1" ht="15">
      <c r="A15" s="267"/>
      <c r="B15" s="220"/>
      <c r="C15" s="515">
        <f t="shared" si="5"/>
        <v>45748</v>
      </c>
      <c r="D15" s="478">
        <f t="shared" si="0"/>
        <v>45753</v>
      </c>
      <c r="E15" s="221">
        <f t="shared" si="1"/>
        <v>45755</v>
      </c>
      <c r="F15" s="221">
        <f t="shared" si="2"/>
        <v>45758</v>
      </c>
      <c r="G15" s="221">
        <f t="shared" si="3"/>
        <v>45759</v>
      </c>
      <c r="H15" s="222">
        <f t="shared" si="4"/>
        <v>45760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9" customFormat="1" ht="15.75" thickBot="1">
      <c r="A16" s="1009"/>
      <c r="B16" s="1010"/>
      <c r="C16" s="879">
        <f t="shared" si="5"/>
        <v>45755</v>
      </c>
      <c r="D16" s="991">
        <f t="shared" si="0"/>
        <v>45760</v>
      </c>
      <c r="E16" s="683">
        <f t="shared" si="1"/>
        <v>45762</v>
      </c>
      <c r="F16" s="683">
        <f t="shared" si="2"/>
        <v>45765</v>
      </c>
      <c r="G16" s="683">
        <f t="shared" si="3"/>
        <v>45766</v>
      </c>
      <c r="H16" s="684">
        <f t="shared" si="4"/>
        <v>45767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1006" t="s">
        <v>572</v>
      </c>
      <c r="B17" s="618" t="s">
        <v>608</v>
      </c>
      <c r="C17" s="879">
        <f t="shared" si="5"/>
        <v>45762</v>
      </c>
      <c r="D17" s="991">
        <f t="shared" si="0"/>
        <v>45767</v>
      </c>
      <c r="E17" s="1007">
        <f t="shared" si="1"/>
        <v>45769</v>
      </c>
      <c r="F17" s="1007">
        <f t="shared" si="2"/>
        <v>45772</v>
      </c>
      <c r="G17" s="1007">
        <f t="shared" si="3"/>
        <v>45773</v>
      </c>
      <c r="H17" s="1008">
        <f t="shared" si="4"/>
        <v>45774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53" t="s">
        <v>228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312</v>
      </c>
    </row>
    <row r="21" spans="1:18" customFormat="1" ht="15">
      <c r="A21" s="9" t="s">
        <v>432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402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341" t="s">
        <v>304</v>
      </c>
      <c r="B25" s="1343" t="s">
        <v>33</v>
      </c>
      <c r="C25" s="1343" t="s">
        <v>123</v>
      </c>
      <c r="D25" s="628" t="s">
        <v>121</v>
      </c>
      <c r="E25" s="628" t="s">
        <v>83</v>
      </c>
      <c r="F25" s="629" t="s">
        <v>84</v>
      </c>
      <c r="G25" s="173"/>
    </row>
    <row r="26" spans="1:18" s="53" customFormat="1" ht="15" customHeight="1">
      <c r="A26" s="1342"/>
      <c r="B26" s="1344"/>
      <c r="C26" s="1344"/>
      <c r="D26" s="624" t="s">
        <v>134</v>
      </c>
      <c r="E26" s="624" t="s">
        <v>136</v>
      </c>
      <c r="F26" s="630" t="s">
        <v>133</v>
      </c>
      <c r="G26" s="173"/>
    </row>
    <row r="27" spans="1:18" s="53" customFormat="1" ht="15.75" customHeight="1">
      <c r="A27" s="1342"/>
      <c r="B27" s="1344"/>
      <c r="C27" s="1344"/>
      <c r="D27" s="624" t="s">
        <v>117</v>
      </c>
      <c r="E27" s="624" t="s">
        <v>124</v>
      </c>
      <c r="F27" s="630" t="s">
        <v>122</v>
      </c>
      <c r="G27" s="173"/>
    </row>
    <row r="28" spans="1:18" s="17" customFormat="1" ht="15">
      <c r="A28" s="631" t="s">
        <v>725</v>
      </c>
      <c r="B28" s="625" t="s">
        <v>697</v>
      </c>
      <c r="C28" s="627">
        <v>45723</v>
      </c>
      <c r="D28" s="627">
        <f>C28+7</f>
        <v>45730</v>
      </c>
      <c r="E28" s="627">
        <f>C28+10</f>
        <v>45733</v>
      </c>
      <c r="F28" s="633">
        <f>C28+11</f>
        <v>45734</v>
      </c>
      <c r="G28" s="172"/>
    </row>
    <row r="29" spans="1:18" s="17" customFormat="1" ht="15">
      <c r="A29" s="631" t="s">
        <v>657</v>
      </c>
      <c r="B29" s="625" t="s">
        <v>697</v>
      </c>
      <c r="C29" s="905">
        <f>C28+7</f>
        <v>45730</v>
      </c>
      <c r="D29" s="627">
        <f t="shared" ref="D29:D35" si="6">C29+7</f>
        <v>45737</v>
      </c>
      <c r="E29" s="627">
        <f t="shared" ref="E29:E35" si="7">C29+10</f>
        <v>45740</v>
      </c>
      <c r="F29" s="633">
        <f t="shared" ref="F29:F33" si="8">C29+11</f>
        <v>45741</v>
      </c>
      <c r="G29" s="172"/>
    </row>
    <row r="30" spans="1:18" s="17" customFormat="1" ht="15">
      <c r="A30" s="723" t="s">
        <v>726</v>
      </c>
      <c r="B30" s="625" t="s">
        <v>719</v>
      </c>
      <c r="C30" s="905">
        <f t="shared" ref="C30:C33" si="9">C29+7</f>
        <v>45737</v>
      </c>
      <c r="D30" s="627">
        <f t="shared" si="6"/>
        <v>45744</v>
      </c>
      <c r="E30" s="627">
        <f t="shared" si="7"/>
        <v>45747</v>
      </c>
      <c r="F30" s="633">
        <f t="shared" si="8"/>
        <v>45748</v>
      </c>
      <c r="G30" s="172"/>
    </row>
    <row r="31" spans="1:18" s="17" customFormat="1" ht="15">
      <c r="A31" s="631" t="s">
        <v>654</v>
      </c>
      <c r="B31" s="625" t="s">
        <v>719</v>
      </c>
      <c r="C31" s="905">
        <f t="shared" si="9"/>
        <v>45744</v>
      </c>
      <c r="D31" s="627">
        <f t="shared" si="6"/>
        <v>45751</v>
      </c>
      <c r="E31" s="627">
        <f t="shared" si="7"/>
        <v>45754</v>
      </c>
      <c r="F31" s="633">
        <f t="shared" si="8"/>
        <v>45755</v>
      </c>
      <c r="G31" s="172"/>
    </row>
    <row r="32" spans="1:18" s="301" customFormat="1" ht="15">
      <c r="A32" s="631"/>
      <c r="B32" s="625"/>
      <c r="C32" s="905">
        <f t="shared" si="9"/>
        <v>45751</v>
      </c>
      <c r="D32" s="627">
        <f t="shared" si="6"/>
        <v>45758</v>
      </c>
      <c r="E32" s="627">
        <f t="shared" si="7"/>
        <v>45761</v>
      </c>
      <c r="F32" s="633">
        <f t="shared" si="8"/>
        <v>45762</v>
      </c>
      <c r="G32" s="300"/>
    </row>
    <row r="33" spans="1:7" s="17" customFormat="1" ht="15.75" thickBot="1">
      <c r="A33" s="1015"/>
      <c r="B33" s="1016"/>
      <c r="C33" s="907">
        <f t="shared" si="9"/>
        <v>45758</v>
      </c>
      <c r="D33" s="993">
        <f t="shared" si="6"/>
        <v>45765</v>
      </c>
      <c r="E33" s="993">
        <f t="shared" si="7"/>
        <v>45768</v>
      </c>
      <c r="F33" s="994">
        <f t="shared" si="8"/>
        <v>45769</v>
      </c>
      <c r="G33" s="172"/>
    </row>
    <row r="34" spans="1:7" s="301" customFormat="1" ht="15" hidden="1">
      <c r="A34" s="1011"/>
      <c r="B34" s="1012"/>
      <c r="C34" s="1013">
        <f t="shared" ref="C34" si="10">C33+7</f>
        <v>45765</v>
      </c>
      <c r="D34" s="1013">
        <f t="shared" si="6"/>
        <v>45772</v>
      </c>
      <c r="E34" s="1013">
        <f t="shared" si="7"/>
        <v>45775</v>
      </c>
      <c r="F34" s="1014">
        <f>C34+11</f>
        <v>45776</v>
      </c>
      <c r="G34" s="300"/>
    </row>
    <row r="35" spans="1:7" ht="15" hidden="1" thickBot="1">
      <c r="A35" s="724" t="s">
        <v>408</v>
      </c>
      <c r="B35" s="725" t="s">
        <v>407</v>
      </c>
      <c r="C35" s="856"/>
      <c r="D35" s="627">
        <f t="shared" si="6"/>
        <v>7</v>
      </c>
      <c r="E35" s="627">
        <f t="shared" si="7"/>
        <v>10</v>
      </c>
      <c r="F35" s="726">
        <f>C35+11</f>
        <v>11</v>
      </c>
    </row>
    <row r="36" spans="1:7">
      <c r="A36" s="621"/>
      <c r="B36" s="622"/>
      <c r="C36" s="623"/>
      <c r="D36" s="623"/>
      <c r="E36" s="623"/>
      <c r="F36" s="623"/>
    </row>
    <row r="37" spans="1:7" ht="18.75" customHeight="1">
      <c r="A37" s="253" t="s">
        <v>228</v>
      </c>
    </row>
    <row r="38" spans="1:7" ht="15.75" customHeight="1">
      <c r="A38" s="9" t="s">
        <v>400</v>
      </c>
    </row>
    <row r="39" spans="1:7" ht="15.75" customHeight="1">
      <c r="A39" s="9" t="s">
        <v>433</v>
      </c>
    </row>
    <row r="40" spans="1:7" ht="17.25" customHeight="1">
      <c r="A40" s="9" t="s">
        <v>401</v>
      </c>
    </row>
    <row r="41" spans="1:7" ht="15.75" customHeight="1"/>
    <row r="43" spans="1:7" ht="15" thickBot="1"/>
    <row r="44" spans="1:7">
      <c r="A44" s="1341" t="s">
        <v>482</v>
      </c>
      <c r="B44" s="1343" t="s">
        <v>33</v>
      </c>
      <c r="C44" s="1343" t="s">
        <v>456</v>
      </c>
      <c r="D44" s="628" t="s">
        <v>13</v>
      </c>
      <c r="E44" s="628" t="s">
        <v>83</v>
      </c>
      <c r="F44" s="629" t="s">
        <v>84</v>
      </c>
    </row>
    <row r="45" spans="1:7">
      <c r="A45" s="1342"/>
      <c r="B45" s="1344"/>
      <c r="C45" s="1344"/>
      <c r="D45" s="624" t="s">
        <v>450</v>
      </c>
      <c r="E45" s="624" t="s">
        <v>451</v>
      </c>
      <c r="F45" s="630" t="s">
        <v>134</v>
      </c>
    </row>
    <row r="46" spans="1:7">
      <c r="A46" s="1342"/>
      <c r="B46" s="1344"/>
      <c r="C46" s="1344"/>
      <c r="D46" s="624" t="s">
        <v>117</v>
      </c>
      <c r="E46" s="624" t="s">
        <v>414</v>
      </c>
      <c r="F46" s="630" t="s">
        <v>213</v>
      </c>
    </row>
    <row r="47" spans="1:7">
      <c r="A47" s="631" t="s">
        <v>805</v>
      </c>
      <c r="B47" s="625" t="s">
        <v>697</v>
      </c>
      <c r="C47" s="627">
        <v>45721</v>
      </c>
      <c r="D47" s="627">
        <f>C47+7</f>
        <v>45728</v>
      </c>
      <c r="E47" s="627">
        <f>C47+8</f>
        <v>45729</v>
      </c>
      <c r="F47" s="633">
        <f>C47+9</f>
        <v>45730</v>
      </c>
    </row>
    <row r="48" spans="1:7">
      <c r="A48" s="631" t="s">
        <v>620</v>
      </c>
      <c r="B48" s="625" t="s">
        <v>721</v>
      </c>
      <c r="C48" s="905">
        <f>C47+7</f>
        <v>45728</v>
      </c>
      <c r="D48" s="905">
        <f>D47+7</f>
        <v>45735</v>
      </c>
      <c r="E48" s="905">
        <f>E47+7</f>
        <v>45736</v>
      </c>
      <c r="F48" s="1185">
        <f>E48+7</f>
        <v>45743</v>
      </c>
    </row>
    <row r="49" spans="1:7">
      <c r="A49" s="723" t="s">
        <v>460</v>
      </c>
      <c r="B49" s="625" t="s">
        <v>697</v>
      </c>
      <c r="C49" s="627">
        <f t="shared" ref="C49:C52" si="11">C48+7</f>
        <v>45735</v>
      </c>
      <c r="D49" s="627">
        <f t="shared" ref="D49:D52" si="12">D48+7</f>
        <v>45742</v>
      </c>
      <c r="E49" s="627">
        <f t="shared" ref="E49:E52" si="13">E48+7</f>
        <v>45743</v>
      </c>
      <c r="F49" s="633">
        <f t="shared" ref="F49:F52" si="14">E49+7</f>
        <v>45750</v>
      </c>
    </row>
    <row r="50" spans="1:7">
      <c r="A50" s="631" t="s">
        <v>452</v>
      </c>
      <c r="B50" s="625" t="s">
        <v>806</v>
      </c>
      <c r="C50" s="627">
        <f t="shared" si="11"/>
        <v>45742</v>
      </c>
      <c r="D50" s="627">
        <f t="shared" si="12"/>
        <v>45749</v>
      </c>
      <c r="E50" s="627">
        <f t="shared" si="13"/>
        <v>45750</v>
      </c>
      <c r="F50" s="633">
        <f t="shared" si="14"/>
        <v>45757</v>
      </c>
    </row>
    <row r="51" spans="1:7">
      <c r="A51" s="631" t="s">
        <v>805</v>
      </c>
      <c r="B51" s="625" t="s">
        <v>719</v>
      </c>
      <c r="C51" s="627">
        <f t="shared" si="11"/>
        <v>45749</v>
      </c>
      <c r="D51" s="627">
        <f t="shared" si="12"/>
        <v>45756</v>
      </c>
      <c r="E51" s="627">
        <f t="shared" si="13"/>
        <v>45757</v>
      </c>
      <c r="F51" s="633">
        <f t="shared" si="14"/>
        <v>45764</v>
      </c>
    </row>
    <row r="52" spans="1:7" ht="15" thickBot="1">
      <c r="A52" s="992"/>
      <c r="B52" s="1005"/>
      <c r="C52" s="993">
        <f t="shared" si="11"/>
        <v>45756</v>
      </c>
      <c r="D52" s="993">
        <f t="shared" si="12"/>
        <v>45763</v>
      </c>
      <c r="E52" s="993">
        <f t="shared" si="13"/>
        <v>45764</v>
      </c>
      <c r="F52" s="994">
        <f t="shared" si="14"/>
        <v>45771</v>
      </c>
    </row>
    <row r="54" spans="1:7" ht="15">
      <c r="A54" s="253" t="s">
        <v>228</v>
      </c>
    </row>
    <row r="55" spans="1:7">
      <c r="A55" s="9" t="s">
        <v>453</v>
      </c>
    </row>
    <row r="56" spans="1:7">
      <c r="A56" s="9" t="s">
        <v>454</v>
      </c>
    </row>
    <row r="57" spans="1:7">
      <c r="A57" s="9" t="s">
        <v>455</v>
      </c>
    </row>
    <row r="60" spans="1:7" ht="15" thickBot="1"/>
    <row r="61" spans="1:7" ht="14.25" customHeight="1">
      <c r="A61" s="1335" t="s">
        <v>586</v>
      </c>
      <c r="B61" s="1338" t="s">
        <v>33</v>
      </c>
      <c r="C61" s="1338" t="s">
        <v>456</v>
      </c>
      <c r="D61" s="1020" t="s">
        <v>113</v>
      </c>
      <c r="E61" s="1020" t="s">
        <v>7</v>
      </c>
      <c r="F61" s="1020" t="s">
        <v>26</v>
      </c>
      <c r="G61" s="1021" t="s">
        <v>22</v>
      </c>
    </row>
    <row r="62" spans="1:7">
      <c r="A62" s="1336"/>
      <c r="B62" s="1339"/>
      <c r="C62" s="1339"/>
      <c r="D62" s="1017" t="s">
        <v>579</v>
      </c>
      <c r="E62" s="1017" t="s">
        <v>580</v>
      </c>
      <c r="F62" s="1017" t="s">
        <v>581</v>
      </c>
      <c r="G62" s="1022" t="s">
        <v>579</v>
      </c>
    </row>
    <row r="63" spans="1:7">
      <c r="A63" s="1337"/>
      <c r="B63" s="1340"/>
      <c r="C63" s="1340"/>
      <c r="D63" s="1017" t="s">
        <v>582</v>
      </c>
      <c r="E63" s="1017" t="s">
        <v>414</v>
      </c>
      <c r="F63" s="1017" t="s">
        <v>213</v>
      </c>
      <c r="G63" s="1022" t="s">
        <v>124</v>
      </c>
    </row>
    <row r="64" spans="1:7" s="1189" customFormat="1">
      <c r="A64" s="1186" t="s">
        <v>807</v>
      </c>
      <c r="B64" s="1187" t="s">
        <v>719</v>
      </c>
      <c r="C64" s="1188">
        <v>45721</v>
      </c>
      <c r="D64" s="223">
        <f>C64+3</f>
        <v>45724</v>
      </c>
      <c r="E64" s="223">
        <f>C64+8</f>
        <v>45729</v>
      </c>
      <c r="F64" s="223">
        <f>C64+9</f>
        <v>45730</v>
      </c>
      <c r="G64" s="224">
        <f>C64+10</f>
        <v>45731</v>
      </c>
    </row>
    <row r="65" spans="1:7">
      <c r="A65" s="1023" t="s">
        <v>583</v>
      </c>
      <c r="B65" s="1018" t="s">
        <v>719</v>
      </c>
      <c r="C65" s="1019">
        <f>C64+7</f>
        <v>45728</v>
      </c>
      <c r="D65" s="223">
        <f t="shared" ref="D65:D69" si="15">C65+3</f>
        <v>45731</v>
      </c>
      <c r="E65" s="223">
        <f t="shared" ref="E65:E69" si="16">C65+8</f>
        <v>45736</v>
      </c>
      <c r="F65" s="223">
        <f t="shared" ref="F65:F69" si="17">C65+9</f>
        <v>45737</v>
      </c>
      <c r="G65" s="224">
        <f t="shared" ref="G65:G69" si="18">C65+10</f>
        <v>45738</v>
      </c>
    </row>
    <row r="66" spans="1:7">
      <c r="A66" s="1023" t="s">
        <v>585</v>
      </c>
      <c r="B66" s="1018">
        <v>2505</v>
      </c>
      <c r="C66" s="1019">
        <f t="shared" ref="C66:C69" si="19">C65+7</f>
        <v>45735</v>
      </c>
      <c r="D66" s="223">
        <f t="shared" si="15"/>
        <v>45738</v>
      </c>
      <c r="E66" s="223">
        <f t="shared" si="16"/>
        <v>45743</v>
      </c>
      <c r="F66" s="223">
        <f t="shared" si="17"/>
        <v>45744</v>
      </c>
      <c r="G66" s="224">
        <f t="shared" si="18"/>
        <v>45745</v>
      </c>
    </row>
    <row r="67" spans="1:7">
      <c r="A67" s="1023" t="s">
        <v>584</v>
      </c>
      <c r="B67" s="1018">
        <v>2507</v>
      </c>
      <c r="C67" s="1019">
        <f t="shared" si="19"/>
        <v>45742</v>
      </c>
      <c r="D67" s="223">
        <f t="shared" si="15"/>
        <v>45745</v>
      </c>
      <c r="E67" s="223">
        <f t="shared" si="16"/>
        <v>45750</v>
      </c>
      <c r="F67" s="223">
        <f t="shared" si="17"/>
        <v>45751</v>
      </c>
      <c r="G67" s="224">
        <f t="shared" si="18"/>
        <v>45752</v>
      </c>
    </row>
    <row r="68" spans="1:7">
      <c r="A68" s="1023" t="s">
        <v>808</v>
      </c>
      <c r="B68" s="1018" t="s">
        <v>809</v>
      </c>
      <c r="C68" s="1019">
        <f t="shared" si="19"/>
        <v>45749</v>
      </c>
      <c r="D68" s="223">
        <f t="shared" si="15"/>
        <v>45752</v>
      </c>
      <c r="E68" s="223">
        <f t="shared" si="16"/>
        <v>45757</v>
      </c>
      <c r="F68" s="223">
        <f t="shared" si="17"/>
        <v>45758</v>
      </c>
      <c r="G68" s="224">
        <f t="shared" si="18"/>
        <v>45759</v>
      </c>
    </row>
    <row r="69" spans="1:7" ht="15" thickBot="1">
      <c r="A69" s="1024"/>
      <c r="B69" s="1025"/>
      <c r="C69" s="1026">
        <f t="shared" si="19"/>
        <v>45756</v>
      </c>
      <c r="D69" s="615">
        <f t="shared" si="15"/>
        <v>45759</v>
      </c>
      <c r="E69" s="615">
        <f t="shared" si="16"/>
        <v>45764</v>
      </c>
      <c r="F69" s="615">
        <f t="shared" si="17"/>
        <v>45765</v>
      </c>
      <c r="G69" s="616">
        <f t="shared" si="18"/>
        <v>45766</v>
      </c>
    </row>
    <row r="71" spans="1:7" ht="15">
      <c r="A71" s="253" t="s">
        <v>228</v>
      </c>
    </row>
    <row r="72" spans="1:7">
      <c r="A72" s="9" t="s">
        <v>587</v>
      </c>
    </row>
    <row r="73" spans="1:7">
      <c r="A73" s="9" t="s">
        <v>588</v>
      </c>
    </row>
    <row r="75" spans="1:7">
      <c r="A75" s="163" t="s">
        <v>176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281"/>
      <c r="I1" s="281"/>
    </row>
    <row r="2" spans="1:23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282"/>
      <c r="I2" s="282"/>
    </row>
    <row r="3" spans="1:23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285"/>
      <c r="I3" s="282"/>
    </row>
    <row r="4" spans="1:23" s="48" customFormat="1" ht="24.75" customHeight="1" thickTop="1">
      <c r="A4" s="1205" t="s">
        <v>20</v>
      </c>
      <c r="B4" s="1205"/>
      <c r="C4" s="1205"/>
      <c r="D4" s="1205"/>
      <c r="E4" s="1205"/>
      <c r="F4" s="1205"/>
      <c r="G4" s="1205"/>
      <c r="H4" s="284"/>
      <c r="I4" s="204"/>
    </row>
    <row r="5" spans="1:23" s="48" customFormat="1" ht="24.75" customHeight="1">
      <c r="A5" s="188" t="s">
        <v>91</v>
      </c>
      <c r="B5" s="49"/>
      <c r="C5" s="49"/>
      <c r="D5" s="49"/>
      <c r="E5" s="49"/>
      <c r="F5" s="319" t="s">
        <v>47</v>
      </c>
      <c r="G5" s="320">
        <f ca="1">TODAY()</f>
        <v>45713</v>
      </c>
    </row>
    <row r="6" spans="1:23" s="154" customFormat="1" ht="15" customHeight="1" thickBot="1">
      <c r="I6" s="153"/>
      <c r="J6" s="152"/>
    </row>
    <row r="7" spans="1:23" s="133" customFormat="1" ht="19.5" customHeight="1">
      <c r="A7" s="1360" t="s">
        <v>236</v>
      </c>
      <c r="B7" s="1361"/>
      <c r="C7" s="1361"/>
      <c r="D7" s="1362"/>
      <c r="E7" s="48"/>
      <c r="F7" s="48"/>
      <c r="G7" s="48"/>
      <c r="H7" s="48"/>
      <c r="I7" s="48"/>
      <c r="J7" s="136"/>
    </row>
    <row r="8" spans="1:23" s="133" customFormat="1" ht="19.5" customHeight="1">
      <c r="A8" s="1358" t="s">
        <v>49</v>
      </c>
      <c r="B8" s="1355" t="s">
        <v>2</v>
      </c>
      <c r="C8" s="583" t="s">
        <v>3</v>
      </c>
      <c r="D8" s="584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3" customFormat="1" ht="17.25" customHeight="1">
      <c r="A9" s="1358"/>
      <c r="B9" s="1355"/>
      <c r="C9" s="583" t="s">
        <v>29</v>
      </c>
      <c r="D9" s="584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8" customFormat="1" ht="15" customHeight="1">
      <c r="A10" s="278" t="s">
        <v>500</v>
      </c>
      <c r="B10" s="293" t="s">
        <v>594</v>
      </c>
      <c r="C10" s="294">
        <v>45536</v>
      </c>
      <c r="D10" s="295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60"/>
    </row>
    <row r="11" spans="1:23" s="258" customFormat="1" ht="15" customHeight="1">
      <c r="A11" s="278" t="s">
        <v>469</v>
      </c>
      <c r="B11" s="293" t="s">
        <v>596</v>
      </c>
      <c r="C11" s="294">
        <v>45536</v>
      </c>
      <c r="D11" s="295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3"/>
    </row>
    <row r="12" spans="1:23" s="258" customFormat="1" ht="15" customHeight="1">
      <c r="A12" s="278" t="s">
        <v>437</v>
      </c>
      <c r="B12" s="293" t="s">
        <v>565</v>
      </c>
      <c r="C12" s="294">
        <v>45539</v>
      </c>
      <c r="D12" s="295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9"/>
    </row>
    <row r="13" spans="1:23" s="258" customFormat="1" ht="15" customHeight="1">
      <c r="A13" s="278" t="s">
        <v>435</v>
      </c>
      <c r="B13" s="293" t="s">
        <v>514</v>
      </c>
      <c r="C13" s="294">
        <v>45539</v>
      </c>
      <c r="D13" s="295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60"/>
    </row>
    <row r="14" spans="1:23" s="258" customFormat="1" ht="15" customHeight="1">
      <c r="A14" s="278" t="s">
        <v>436</v>
      </c>
      <c r="B14" s="293" t="s">
        <v>593</v>
      </c>
      <c r="C14" s="294">
        <v>45540</v>
      </c>
      <c r="D14" s="295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3"/>
    </row>
    <row r="15" spans="1:23" s="258" customFormat="1" ht="15" customHeight="1">
      <c r="A15" s="278" t="s">
        <v>573</v>
      </c>
      <c r="B15" s="293" t="s">
        <v>610</v>
      </c>
      <c r="C15" s="294">
        <v>45540</v>
      </c>
      <c r="D15" s="295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60"/>
    </row>
    <row r="16" spans="1:23" s="258" customFormat="1" ht="15" customHeight="1">
      <c r="A16" s="278" t="s">
        <v>475</v>
      </c>
      <c r="B16" s="293" t="s">
        <v>568</v>
      </c>
      <c r="C16" s="294">
        <v>45541</v>
      </c>
      <c r="D16" s="295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3"/>
    </row>
    <row r="17" spans="1:21" s="258" customFormat="1" ht="15" customHeight="1">
      <c r="A17" s="278" t="s">
        <v>427</v>
      </c>
      <c r="B17" s="293" t="s">
        <v>593</v>
      </c>
      <c r="C17" s="294">
        <v>45544</v>
      </c>
      <c r="D17" s="295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3"/>
    </row>
    <row r="18" spans="1:21" s="258" customFormat="1" ht="15" customHeight="1">
      <c r="A18" s="278" t="s">
        <v>501</v>
      </c>
      <c r="B18" s="293" t="s">
        <v>565</v>
      </c>
      <c r="C18" s="294">
        <v>45545</v>
      </c>
      <c r="D18" s="295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3"/>
    </row>
    <row r="19" spans="1:21" s="258" customFormat="1" ht="15" customHeight="1">
      <c r="A19" s="278" t="s">
        <v>447</v>
      </c>
      <c r="B19" s="293" t="s">
        <v>593</v>
      </c>
      <c r="C19" s="294">
        <v>45546</v>
      </c>
      <c r="D19" s="295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3"/>
    </row>
    <row r="20" spans="1:21" s="258" customFormat="1" ht="15" customHeight="1">
      <c r="A20" s="278" t="s">
        <v>443</v>
      </c>
      <c r="B20" s="293" t="s">
        <v>568</v>
      </c>
      <c r="C20" s="294">
        <v>45547</v>
      </c>
      <c r="D20" s="295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3"/>
    </row>
    <row r="21" spans="1:21" s="258" customFormat="1" ht="15" customHeight="1">
      <c r="A21" s="278" t="s">
        <v>249</v>
      </c>
      <c r="B21" s="293" t="s">
        <v>518</v>
      </c>
      <c r="C21" s="294">
        <v>45548</v>
      </c>
      <c r="D21" s="295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3"/>
    </row>
    <row r="22" spans="1:21" s="258" customFormat="1" ht="15" customHeight="1">
      <c r="A22" s="278" t="s">
        <v>497</v>
      </c>
      <c r="B22" s="293" t="s">
        <v>611</v>
      </c>
      <c r="C22" s="294">
        <v>45550</v>
      </c>
      <c r="D22" s="295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3"/>
    </row>
    <row r="23" spans="1:21" s="258" customFormat="1" ht="15" customHeight="1">
      <c r="A23" s="278" t="s">
        <v>498</v>
      </c>
      <c r="B23" s="293" t="s">
        <v>612</v>
      </c>
      <c r="C23" s="294">
        <v>45550</v>
      </c>
      <c r="D23" s="295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3"/>
    </row>
    <row r="24" spans="1:21" s="258" customFormat="1" ht="15" customHeight="1">
      <c r="A24" s="278" t="s">
        <v>459</v>
      </c>
      <c r="B24" s="293" t="s">
        <v>613</v>
      </c>
      <c r="C24" s="294">
        <v>45551</v>
      </c>
      <c r="D24" s="295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3"/>
    </row>
    <row r="25" spans="1:21" s="258" customFormat="1" ht="15" customHeight="1">
      <c r="A25" s="278" t="s">
        <v>474</v>
      </c>
      <c r="B25" s="293" t="s">
        <v>565</v>
      </c>
      <c r="C25" s="294">
        <v>45553</v>
      </c>
      <c r="D25" s="295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3"/>
    </row>
    <row r="26" spans="1:21" s="258" customFormat="1" ht="15" customHeight="1">
      <c r="A26" s="278" t="s">
        <v>574</v>
      </c>
      <c r="B26" s="293" t="s">
        <v>614</v>
      </c>
      <c r="C26" s="294">
        <v>45553</v>
      </c>
      <c r="D26" s="295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3"/>
    </row>
    <row r="27" spans="1:21" s="258" customFormat="1" ht="15" customHeight="1">
      <c r="A27" s="278" t="s">
        <v>418</v>
      </c>
      <c r="B27" s="293" t="s">
        <v>613</v>
      </c>
      <c r="C27" s="251">
        <v>45554</v>
      </c>
      <c r="D27" s="295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3"/>
    </row>
    <row r="28" spans="1:21" s="258" customFormat="1" ht="15" customHeight="1">
      <c r="A28" s="278" t="s">
        <v>481</v>
      </c>
      <c r="B28" s="293" t="s">
        <v>613</v>
      </c>
      <c r="C28" s="251">
        <v>45554</v>
      </c>
      <c r="D28" s="295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3"/>
    </row>
    <row r="29" spans="1:21" s="258" customFormat="1" ht="15" customHeight="1">
      <c r="A29" s="278" t="s">
        <v>499</v>
      </c>
      <c r="B29" s="293" t="s">
        <v>566</v>
      </c>
      <c r="C29" s="251">
        <v>45557</v>
      </c>
      <c r="D29" s="295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3"/>
    </row>
    <row r="30" spans="1:21" s="258" customFormat="1" ht="15" customHeight="1">
      <c r="A30" s="278" t="s">
        <v>500</v>
      </c>
      <c r="B30" s="293" t="s">
        <v>615</v>
      </c>
      <c r="C30" s="251">
        <v>45557</v>
      </c>
      <c r="D30" s="295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3"/>
    </row>
    <row r="31" spans="1:21" s="258" customFormat="1" ht="15" customHeight="1">
      <c r="A31" s="278" t="s">
        <v>444</v>
      </c>
      <c r="B31" s="293" t="s">
        <v>613</v>
      </c>
      <c r="C31" s="251">
        <v>45557</v>
      </c>
      <c r="D31" s="298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3"/>
    </row>
    <row r="32" spans="1:21" s="258" customFormat="1" ht="15" customHeight="1">
      <c r="A32" s="278" t="s">
        <v>469</v>
      </c>
      <c r="B32" s="293" t="s">
        <v>616</v>
      </c>
      <c r="C32" s="251">
        <v>45557</v>
      </c>
      <c r="D32" s="298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3"/>
    </row>
    <row r="33" spans="1:23" s="258" customFormat="1" ht="15" customHeight="1">
      <c r="A33" s="278" t="s">
        <v>435</v>
      </c>
      <c r="B33" s="293" t="s">
        <v>518</v>
      </c>
      <c r="C33" s="251">
        <v>45560</v>
      </c>
      <c r="D33" s="298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3"/>
    </row>
    <row r="34" spans="1:23" s="258" customFormat="1" ht="15" customHeight="1">
      <c r="A34" s="278" t="s">
        <v>475</v>
      </c>
      <c r="B34" s="293" t="s">
        <v>593</v>
      </c>
      <c r="C34" s="251">
        <v>45561</v>
      </c>
      <c r="D34" s="298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3"/>
    </row>
    <row r="35" spans="1:23" s="258" customFormat="1" ht="15" customHeight="1">
      <c r="A35" s="278" t="s">
        <v>436</v>
      </c>
      <c r="B35" s="293" t="s">
        <v>613</v>
      </c>
      <c r="C35" s="251">
        <v>45562</v>
      </c>
      <c r="D35" s="298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3"/>
    </row>
    <row r="36" spans="1:23" s="258" customFormat="1" ht="15" customHeight="1">
      <c r="A36" s="278" t="s">
        <v>592</v>
      </c>
      <c r="B36" s="293" t="s">
        <v>617</v>
      </c>
      <c r="C36" s="251">
        <v>45562</v>
      </c>
      <c r="D36" s="298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3"/>
    </row>
    <row r="37" spans="1:23" s="258" customFormat="1" ht="15" customHeight="1">
      <c r="A37" s="278" t="s">
        <v>595</v>
      </c>
      <c r="B37" s="293" t="s">
        <v>567</v>
      </c>
      <c r="C37" s="251">
        <v>45564</v>
      </c>
      <c r="D37" s="298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3"/>
    </row>
    <row r="38" spans="1:23" s="258" customFormat="1" ht="15" customHeight="1">
      <c r="A38" s="278" t="s">
        <v>427</v>
      </c>
      <c r="B38" s="293" t="s">
        <v>613</v>
      </c>
      <c r="C38" s="251">
        <v>45564</v>
      </c>
      <c r="D38" s="298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3"/>
    </row>
    <row r="39" spans="1:23" s="258" customFormat="1" ht="15" customHeight="1">
      <c r="A39" s="278"/>
      <c r="B39" s="293"/>
      <c r="C39" s="251"/>
      <c r="D39" s="29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3"/>
    </row>
    <row r="40" spans="1:23" s="258" customFormat="1" ht="15" customHeight="1">
      <c r="A40" s="278"/>
      <c r="B40" s="293"/>
      <c r="C40" s="251"/>
      <c r="D40" s="29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3"/>
    </row>
    <row r="41" spans="1:23" s="258" customFormat="1" ht="15" customHeight="1" thickBot="1">
      <c r="A41" s="263"/>
      <c r="B41" s="911"/>
      <c r="C41" s="250"/>
      <c r="D41" s="29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3"/>
    </row>
    <row r="42" spans="1:23" s="258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spans="1:23" s="143" customFormat="1" ht="15" customHeight="1" thickBot="1">
      <c r="A43" s="48"/>
      <c r="B43" s="48"/>
      <c r="C43" s="48"/>
      <c r="D43" s="48"/>
      <c r="E43" s="48"/>
      <c r="J43" s="48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s="143" customFormat="1" ht="15" customHeight="1">
      <c r="A44" s="1357" t="s">
        <v>49</v>
      </c>
      <c r="B44" s="1354" t="s">
        <v>2</v>
      </c>
      <c r="C44" s="914" t="s">
        <v>29</v>
      </c>
      <c r="D44" s="1354" t="s">
        <v>25</v>
      </c>
      <c r="E44" s="1354"/>
      <c r="F44" s="1363"/>
      <c r="N44" s="133"/>
    </row>
    <row r="45" spans="1:23" s="143" customFormat="1" ht="15" customHeight="1" thickBot="1">
      <c r="A45" s="1359"/>
      <c r="B45" s="1364"/>
      <c r="C45" s="915" t="s">
        <v>118</v>
      </c>
      <c r="D45" s="915" t="s">
        <v>7</v>
      </c>
      <c r="E45" s="915" t="s">
        <v>142</v>
      </c>
      <c r="F45" s="902" t="s">
        <v>22</v>
      </c>
      <c r="N45" s="133"/>
    </row>
    <row r="46" spans="1:23" s="143" customFormat="1" ht="15" customHeight="1">
      <c r="A46" s="855" t="s">
        <v>449</v>
      </c>
      <c r="B46" s="899" t="s">
        <v>502</v>
      </c>
      <c r="C46" s="900">
        <v>45385</v>
      </c>
      <c r="D46" s="900">
        <f>C46+2</f>
        <v>45387</v>
      </c>
      <c r="E46" s="900" t="s">
        <v>11</v>
      </c>
      <c r="F46" s="901">
        <f>D46+1</f>
        <v>45388</v>
      </c>
      <c r="N46" s="133"/>
    </row>
    <row r="47" spans="1:23" s="143" customFormat="1" ht="15" customHeight="1">
      <c r="A47" s="855" t="s">
        <v>241</v>
      </c>
      <c r="B47" s="899" t="s">
        <v>503</v>
      </c>
      <c r="C47" s="294">
        <v>45385</v>
      </c>
      <c r="D47" s="294">
        <f>C47+2</f>
        <v>45387</v>
      </c>
      <c r="E47" s="294" t="s">
        <v>11</v>
      </c>
      <c r="F47" s="295">
        <f t="shared" ref="F47:F58" si="1">D47+1</f>
        <v>45388</v>
      </c>
      <c r="N47" s="133"/>
    </row>
    <row r="48" spans="1:23" s="143" customFormat="1" ht="15" customHeight="1">
      <c r="A48" s="855" t="s">
        <v>504</v>
      </c>
      <c r="B48" s="899" t="s">
        <v>505</v>
      </c>
      <c r="C48" s="294">
        <v>45388</v>
      </c>
      <c r="D48" s="294">
        <f>C48+2</f>
        <v>45390</v>
      </c>
      <c r="E48" s="294" t="s">
        <v>11</v>
      </c>
      <c r="F48" s="295">
        <f t="shared" si="1"/>
        <v>45391</v>
      </c>
      <c r="N48" s="133"/>
    </row>
    <row r="49" spans="1:18" s="143" customFormat="1" ht="15" customHeight="1">
      <c r="A49" s="855" t="s">
        <v>470</v>
      </c>
      <c r="B49" s="899" t="s">
        <v>506</v>
      </c>
      <c r="C49" s="294">
        <v>45390</v>
      </c>
      <c r="D49" s="294">
        <f t="shared" ref="D49:D61" si="2">C49+2</f>
        <v>45392</v>
      </c>
      <c r="E49" s="294" t="s">
        <v>11</v>
      </c>
      <c r="F49" s="295">
        <f>D49+2</f>
        <v>45394</v>
      </c>
      <c r="M49" s="133"/>
      <c r="N49" s="133"/>
      <c r="R49" s="133"/>
    </row>
    <row r="50" spans="1:18" s="143" customFormat="1" ht="15" customHeight="1">
      <c r="A50" s="855" t="s">
        <v>449</v>
      </c>
      <c r="B50" s="899" t="s">
        <v>507</v>
      </c>
      <c r="C50" s="294">
        <v>45392</v>
      </c>
      <c r="D50" s="294">
        <f t="shared" si="2"/>
        <v>45394</v>
      </c>
      <c r="E50" s="294" t="s">
        <v>11</v>
      </c>
      <c r="F50" s="295">
        <f t="shared" si="1"/>
        <v>45395</v>
      </c>
      <c r="I50" s="133"/>
      <c r="M50" s="133"/>
      <c r="N50" s="133"/>
      <c r="R50" s="133"/>
    </row>
    <row r="51" spans="1:18" s="143" customFormat="1" ht="15" customHeight="1">
      <c r="A51" s="855" t="s">
        <v>241</v>
      </c>
      <c r="B51" s="899" t="s">
        <v>508</v>
      </c>
      <c r="C51" s="294">
        <v>45392</v>
      </c>
      <c r="D51" s="294">
        <f>C51+3</f>
        <v>45395</v>
      </c>
      <c r="E51" s="294" t="s">
        <v>11</v>
      </c>
      <c r="F51" s="295">
        <f>D51+1</f>
        <v>45396</v>
      </c>
      <c r="I51" s="133"/>
      <c r="M51" s="133"/>
      <c r="N51" s="133"/>
      <c r="R51" s="133"/>
    </row>
    <row r="52" spans="1:18" s="143" customFormat="1" ht="15" customHeight="1">
      <c r="A52" s="855" t="s">
        <v>504</v>
      </c>
      <c r="B52" s="899" t="s">
        <v>509</v>
      </c>
      <c r="C52" s="294">
        <v>45395</v>
      </c>
      <c r="D52" s="294">
        <f t="shared" si="2"/>
        <v>45397</v>
      </c>
      <c r="E52" s="294" t="s">
        <v>11</v>
      </c>
      <c r="F52" s="295">
        <f>D52+2</f>
        <v>45399</v>
      </c>
      <c r="I52" s="133"/>
      <c r="M52" s="133"/>
      <c r="N52" s="133"/>
      <c r="R52" s="133"/>
    </row>
    <row r="53" spans="1:18" s="143" customFormat="1" ht="15" customHeight="1">
      <c r="A53" s="855" t="s">
        <v>510</v>
      </c>
      <c r="B53" s="899" t="s">
        <v>511</v>
      </c>
      <c r="C53" s="294">
        <v>45396</v>
      </c>
      <c r="D53" s="294">
        <f t="shared" si="2"/>
        <v>45398</v>
      </c>
      <c r="E53" s="294" t="s">
        <v>11</v>
      </c>
      <c r="F53" s="295">
        <f>D53+2</f>
        <v>45400</v>
      </c>
      <c r="I53" s="133"/>
      <c r="M53" s="133"/>
      <c r="N53" s="133"/>
      <c r="R53" s="133"/>
    </row>
    <row r="54" spans="1:18" s="143" customFormat="1" ht="15" customHeight="1">
      <c r="A54" s="855" t="s">
        <v>449</v>
      </c>
      <c r="B54" s="899" t="s">
        <v>512</v>
      </c>
      <c r="C54" s="294">
        <v>45399</v>
      </c>
      <c r="D54" s="294">
        <f>C54+3</f>
        <v>45402</v>
      </c>
      <c r="E54" s="294" t="s">
        <v>11</v>
      </c>
      <c r="F54" s="295">
        <f t="shared" si="1"/>
        <v>45403</v>
      </c>
      <c r="I54" s="133"/>
      <c r="M54" s="133"/>
      <c r="N54" s="133"/>
      <c r="R54" s="133"/>
    </row>
    <row r="55" spans="1:18" s="143" customFormat="1" ht="15" customHeight="1">
      <c r="A55" s="855" t="s">
        <v>241</v>
      </c>
      <c r="B55" s="899" t="s">
        <v>513</v>
      </c>
      <c r="C55" s="294">
        <v>45399</v>
      </c>
      <c r="D55" s="294">
        <f t="shared" si="2"/>
        <v>45401</v>
      </c>
      <c r="E55" s="294" t="s">
        <v>11</v>
      </c>
      <c r="F55" s="295">
        <f t="shared" si="1"/>
        <v>45402</v>
      </c>
      <c r="I55" s="133"/>
      <c r="M55" s="133"/>
      <c r="N55" s="133"/>
      <c r="R55" s="133"/>
    </row>
    <row r="56" spans="1:18" s="143" customFormat="1" ht="15" customHeight="1">
      <c r="A56" s="855" t="s">
        <v>504</v>
      </c>
      <c r="B56" s="899" t="s">
        <v>514</v>
      </c>
      <c r="C56" s="294">
        <v>45402</v>
      </c>
      <c r="D56" s="294">
        <f t="shared" si="2"/>
        <v>45404</v>
      </c>
      <c r="E56" s="294" t="s">
        <v>11</v>
      </c>
      <c r="F56" s="295">
        <f>D56+2</f>
        <v>45406</v>
      </c>
      <c r="I56" s="133"/>
      <c r="N56" s="133"/>
    </row>
    <row r="57" spans="1:18" s="143" customFormat="1" ht="15" customHeight="1">
      <c r="A57" s="855" t="s">
        <v>470</v>
      </c>
      <c r="B57" s="899" t="s">
        <v>515</v>
      </c>
      <c r="C57" s="294">
        <v>45403</v>
      </c>
      <c r="D57" s="294">
        <f t="shared" si="2"/>
        <v>45405</v>
      </c>
      <c r="E57" s="294" t="s">
        <v>11</v>
      </c>
      <c r="F57" s="295">
        <f>D57+2</f>
        <v>45407</v>
      </c>
      <c r="I57" s="133"/>
      <c r="N57" s="133"/>
    </row>
    <row r="58" spans="1:18" s="143" customFormat="1" ht="15" customHeight="1">
      <c r="A58" s="855" t="s">
        <v>449</v>
      </c>
      <c r="B58" s="899" t="s">
        <v>516</v>
      </c>
      <c r="C58" s="294">
        <v>45406</v>
      </c>
      <c r="D58" s="294">
        <f t="shared" si="2"/>
        <v>45408</v>
      </c>
      <c r="E58" s="294" t="s">
        <v>11</v>
      </c>
      <c r="F58" s="295">
        <f t="shared" si="1"/>
        <v>45409</v>
      </c>
      <c r="I58" s="133"/>
      <c r="N58" s="133"/>
    </row>
    <row r="59" spans="1:18" s="143" customFormat="1" ht="15" customHeight="1">
      <c r="A59" s="855" t="s">
        <v>241</v>
      </c>
      <c r="B59" s="899" t="s">
        <v>517</v>
      </c>
      <c r="C59" s="294">
        <v>45406</v>
      </c>
      <c r="D59" s="294">
        <f t="shared" si="2"/>
        <v>45408</v>
      </c>
      <c r="E59" s="294" t="s">
        <v>11</v>
      </c>
      <c r="F59" s="295">
        <f t="shared" ref="F59:F61" si="3">D59+2</f>
        <v>45410</v>
      </c>
      <c r="I59" s="133"/>
      <c r="N59" s="133"/>
    </row>
    <row r="60" spans="1:18" s="143" customFormat="1" ht="15" customHeight="1">
      <c r="A60" s="855" t="s">
        <v>504</v>
      </c>
      <c r="B60" s="899" t="s">
        <v>518</v>
      </c>
      <c r="C60" s="294">
        <v>45409</v>
      </c>
      <c r="D60" s="294">
        <f t="shared" si="2"/>
        <v>45411</v>
      </c>
      <c r="E60" s="294" t="s">
        <v>11</v>
      </c>
      <c r="F60" s="295">
        <f t="shared" si="3"/>
        <v>45413</v>
      </c>
      <c r="I60" s="133"/>
      <c r="N60" s="133"/>
    </row>
    <row r="61" spans="1:18" s="143" customFormat="1" ht="15" customHeight="1">
      <c r="A61" s="855" t="s">
        <v>510</v>
      </c>
      <c r="B61" s="899" t="s">
        <v>505</v>
      </c>
      <c r="C61" s="294">
        <v>45410</v>
      </c>
      <c r="D61" s="294">
        <f t="shared" si="2"/>
        <v>45412</v>
      </c>
      <c r="E61" s="294" t="s">
        <v>11</v>
      </c>
      <c r="F61" s="295">
        <f t="shared" si="3"/>
        <v>45414</v>
      </c>
      <c r="I61" s="133"/>
      <c r="N61" s="133"/>
    </row>
    <row r="62" spans="1:18" s="143" customFormat="1" ht="15" customHeight="1">
      <c r="A62" s="855"/>
      <c r="B62" s="899"/>
      <c r="C62" s="251"/>
      <c r="D62" s="251"/>
      <c r="E62" s="251"/>
      <c r="F62" s="298"/>
      <c r="I62" s="133"/>
      <c r="N62" s="133"/>
    </row>
    <row r="63" spans="1:18" s="143" customFormat="1" ht="15" customHeight="1">
      <c r="A63" s="855"/>
      <c r="B63" s="899"/>
      <c r="C63" s="251"/>
      <c r="D63" s="251"/>
      <c r="E63" s="251"/>
      <c r="F63" s="298"/>
      <c r="I63" s="133"/>
      <c r="N63" s="133"/>
    </row>
    <row r="64" spans="1:18" s="143" customFormat="1" ht="15" customHeight="1" thickBot="1">
      <c r="A64" s="912"/>
      <c r="B64" s="913"/>
      <c r="C64" s="250"/>
      <c r="D64" s="250"/>
      <c r="E64" s="250"/>
      <c r="F64" s="297"/>
      <c r="I64" s="133"/>
      <c r="N64" s="133"/>
    </row>
    <row r="65" spans="1:221" s="143" customFormat="1" ht="15" customHeight="1" thickBot="1">
      <c r="A65" s="855"/>
      <c r="E65" s="133"/>
      <c r="I65" s="133"/>
      <c r="N65" s="133"/>
    </row>
    <row r="66" spans="1:221" s="143" customFormat="1" ht="15" customHeight="1">
      <c r="A66" s="1357" t="s">
        <v>49</v>
      </c>
      <c r="B66" s="1354" t="s">
        <v>2</v>
      </c>
      <c r="C66" s="988" t="s">
        <v>29</v>
      </c>
      <c r="D66" s="1352" t="s">
        <v>25</v>
      </c>
      <c r="E66" s="1353"/>
      <c r="I66" s="133"/>
      <c r="N66" s="133"/>
    </row>
    <row r="67" spans="1:221" s="143" customFormat="1" ht="15" customHeight="1">
      <c r="A67" s="1358"/>
      <c r="B67" s="1355"/>
      <c r="C67" s="989" t="s">
        <v>118</v>
      </c>
      <c r="D67" s="989" t="s">
        <v>4</v>
      </c>
      <c r="E67" s="585" t="s">
        <v>5</v>
      </c>
      <c r="I67" s="133"/>
      <c r="N67" s="133"/>
    </row>
    <row r="68" spans="1:221" s="143" customFormat="1" ht="15" customHeight="1">
      <c r="A68" s="278" t="s">
        <v>519</v>
      </c>
      <c r="B68" s="296" t="s">
        <v>520</v>
      </c>
      <c r="C68" s="294">
        <v>45396</v>
      </c>
      <c r="D68" s="294">
        <f>C68+2</f>
        <v>45398</v>
      </c>
      <c r="E68" s="295">
        <f>D68</f>
        <v>45398</v>
      </c>
      <c r="I68" s="133"/>
      <c r="N68" s="133"/>
    </row>
    <row r="69" spans="1:221" s="143" customFormat="1" ht="15" customHeight="1">
      <c r="A69" s="278" t="s">
        <v>521</v>
      </c>
      <c r="B69" s="296" t="s">
        <v>522</v>
      </c>
      <c r="C69" s="294">
        <v>45385</v>
      </c>
      <c r="D69" s="294">
        <f>C69+2</f>
        <v>45387</v>
      </c>
      <c r="E69" s="295">
        <f t="shared" ref="E69:E80" si="4">D69</f>
        <v>45387</v>
      </c>
      <c r="I69" s="133"/>
      <c r="N69" s="133"/>
    </row>
    <row r="70" spans="1:221" s="143" customFormat="1" ht="15" customHeight="1">
      <c r="A70" s="278" t="s">
        <v>519</v>
      </c>
      <c r="B70" s="296" t="s">
        <v>523</v>
      </c>
      <c r="C70" s="294">
        <v>45388</v>
      </c>
      <c r="D70" s="294">
        <f t="shared" ref="D70:D80" si="5">C70+2</f>
        <v>45390</v>
      </c>
      <c r="E70" s="295">
        <f t="shared" si="4"/>
        <v>45390</v>
      </c>
      <c r="F70" s="134"/>
      <c r="J70" s="154"/>
      <c r="K70" s="154"/>
      <c r="L70" s="154"/>
      <c r="M70" s="154"/>
      <c r="O70" s="154"/>
      <c r="P70" s="154"/>
      <c r="Q70" s="154"/>
      <c r="R70" s="154"/>
    </row>
    <row r="71" spans="1:221" s="143" customFormat="1" ht="15" customHeight="1">
      <c r="A71" s="278" t="s">
        <v>521</v>
      </c>
      <c r="B71" s="296" t="s">
        <v>524</v>
      </c>
      <c r="C71" s="294">
        <v>45390</v>
      </c>
      <c r="D71" s="294">
        <f t="shared" si="5"/>
        <v>45392</v>
      </c>
      <c r="E71" s="295">
        <f t="shared" si="4"/>
        <v>45392</v>
      </c>
      <c r="F71" s="154"/>
      <c r="I71" s="134"/>
      <c r="J71" s="133"/>
      <c r="K71" s="133"/>
      <c r="L71" s="133"/>
      <c r="M71" s="133"/>
      <c r="N71" s="134"/>
      <c r="O71" s="133"/>
      <c r="P71" s="133"/>
      <c r="Q71" s="133"/>
      <c r="R71" s="133"/>
      <c r="S71" s="134"/>
    </row>
    <row r="72" spans="1:221" s="143" customFormat="1" ht="15" customHeight="1">
      <c r="A72" s="278" t="s">
        <v>519</v>
      </c>
      <c r="B72" s="296" t="s">
        <v>525</v>
      </c>
      <c r="C72" s="294">
        <v>45392</v>
      </c>
      <c r="D72" s="294">
        <f t="shared" si="5"/>
        <v>45394</v>
      </c>
      <c r="E72" s="295">
        <f t="shared" si="4"/>
        <v>45394</v>
      </c>
      <c r="F72" s="133"/>
      <c r="G72" s="134"/>
      <c r="L72" s="134"/>
      <c r="Q72" s="134"/>
    </row>
    <row r="73" spans="1:221" s="143" customFormat="1" ht="15" customHeight="1">
      <c r="A73" s="278" t="s">
        <v>521</v>
      </c>
      <c r="B73" s="296" t="s">
        <v>526</v>
      </c>
      <c r="C73" s="294">
        <v>45395</v>
      </c>
      <c r="D73" s="294">
        <f t="shared" si="5"/>
        <v>45397</v>
      </c>
      <c r="E73" s="295">
        <f t="shared" si="4"/>
        <v>45397</v>
      </c>
      <c r="F73" s="133"/>
      <c r="R73" s="133"/>
    </row>
    <row r="74" spans="1:221" s="143" customFormat="1" ht="15" customHeight="1">
      <c r="A74" s="278" t="s">
        <v>519</v>
      </c>
      <c r="B74" s="296" t="s">
        <v>527</v>
      </c>
      <c r="C74" s="294">
        <v>45397</v>
      </c>
      <c r="D74" s="294">
        <f t="shared" si="5"/>
        <v>45399</v>
      </c>
      <c r="E74" s="295">
        <f t="shared" si="4"/>
        <v>45399</v>
      </c>
      <c r="G74" s="134"/>
      <c r="H74" s="15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21" s="151" customFormat="1" ht="15.75" customHeight="1">
      <c r="A75" s="278" t="s">
        <v>521</v>
      </c>
      <c r="B75" s="296" t="s">
        <v>528</v>
      </c>
      <c r="C75" s="294">
        <v>45399</v>
      </c>
      <c r="D75" s="294">
        <f t="shared" si="5"/>
        <v>45401</v>
      </c>
      <c r="E75" s="295">
        <f t="shared" si="4"/>
        <v>45401</v>
      </c>
      <c r="F75" s="143"/>
      <c r="G75" s="140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7"/>
      <c r="V75" s="155"/>
      <c r="W75" s="155"/>
      <c r="X75" s="155"/>
      <c r="Y75" s="155"/>
      <c r="Z75" s="155"/>
      <c r="AA75" s="140"/>
      <c r="AB75" s="138"/>
      <c r="AC75" s="138"/>
      <c r="AD75" s="139"/>
      <c r="AE75" s="139"/>
      <c r="AF75" s="156"/>
      <c r="AG75" s="157"/>
      <c r="AH75" s="155"/>
      <c r="AI75" s="155"/>
      <c r="AJ75" s="155"/>
      <c r="AK75" s="155"/>
      <c r="AL75" s="155"/>
      <c r="AM75" s="140"/>
      <c r="AN75" s="138"/>
      <c r="AO75" s="138"/>
      <c r="AP75" s="139"/>
      <c r="AQ75" s="139"/>
      <c r="AR75" s="156"/>
      <c r="AS75" s="157"/>
      <c r="AT75" s="155"/>
      <c r="AU75" s="155"/>
      <c r="AV75" s="155"/>
      <c r="AW75" s="155"/>
      <c r="AX75" s="155"/>
      <c r="AY75" s="140"/>
      <c r="AZ75" s="138"/>
      <c r="BA75" s="138"/>
      <c r="BB75" s="139"/>
      <c r="BC75" s="139"/>
      <c r="BD75" s="156"/>
      <c r="BE75" s="157"/>
      <c r="BF75" s="155"/>
      <c r="BG75" s="155"/>
      <c r="BH75" s="155"/>
      <c r="BI75" s="155"/>
      <c r="BJ75" s="155"/>
      <c r="BK75" s="140"/>
      <c r="BL75" s="138"/>
      <c r="BM75" s="138"/>
      <c r="BN75" s="139"/>
      <c r="BO75" s="139"/>
      <c r="BP75" s="156"/>
      <c r="BQ75" s="157"/>
      <c r="BR75" s="155"/>
      <c r="BS75" s="155"/>
      <c r="BT75" s="155"/>
      <c r="BU75" s="155"/>
      <c r="BV75" s="155"/>
      <c r="BW75" s="140"/>
      <c r="BX75" s="138"/>
      <c r="BY75" s="138"/>
      <c r="BZ75" s="139"/>
      <c r="CA75" s="139"/>
      <c r="CB75" s="156"/>
      <c r="CC75" s="157"/>
      <c r="CD75" s="155"/>
      <c r="CE75" s="155"/>
      <c r="CF75" s="155"/>
      <c r="CG75" s="155"/>
      <c r="CH75" s="155"/>
      <c r="CI75" s="140"/>
      <c r="CJ75" s="138"/>
      <c r="CK75" s="138"/>
      <c r="CL75" s="139"/>
      <c r="CM75" s="139"/>
      <c r="CN75" s="156"/>
      <c r="CO75" s="157"/>
      <c r="CP75" s="155"/>
      <c r="CQ75" s="155"/>
      <c r="CR75" s="155"/>
      <c r="CS75" s="155"/>
      <c r="CT75" s="155"/>
      <c r="CU75" s="140"/>
      <c r="CV75" s="138"/>
      <c r="CW75" s="138"/>
      <c r="CX75" s="139"/>
      <c r="CY75" s="139"/>
      <c r="CZ75" s="156"/>
      <c r="DA75" s="157"/>
      <c r="DB75" s="155"/>
      <c r="DC75" s="155"/>
      <c r="DD75" s="155"/>
      <c r="DE75" s="155"/>
      <c r="DF75" s="155"/>
      <c r="DG75" s="140"/>
      <c r="DH75" s="138"/>
      <c r="DI75" s="138"/>
      <c r="DJ75" s="139"/>
      <c r="DK75" s="139"/>
      <c r="DL75" s="156"/>
      <c r="DM75" s="157"/>
      <c r="DN75" s="155"/>
      <c r="DO75" s="155"/>
      <c r="DP75" s="155"/>
      <c r="DQ75" s="155"/>
      <c r="DR75" s="155"/>
      <c r="DS75" s="140"/>
      <c r="DT75" s="138"/>
      <c r="DU75" s="138"/>
      <c r="DV75" s="139"/>
      <c r="DW75" s="139"/>
      <c r="DX75" s="156"/>
      <c r="DY75" s="157"/>
      <c r="DZ75" s="155"/>
      <c r="EA75" s="155"/>
      <c r="EB75" s="155"/>
      <c r="EC75" s="155"/>
      <c r="ED75" s="155"/>
      <c r="EE75" s="140"/>
      <c r="EF75" s="138"/>
      <c r="EG75" s="138"/>
      <c r="EH75" s="139"/>
      <c r="EI75" s="139"/>
      <c r="EJ75" s="156"/>
      <c r="EK75" s="157"/>
      <c r="EL75" s="155"/>
      <c r="EM75" s="155"/>
      <c r="EN75" s="155"/>
      <c r="EO75" s="155"/>
      <c r="EP75" s="155"/>
      <c r="EQ75" s="140"/>
      <c r="ER75" s="138"/>
      <c r="ES75" s="138"/>
      <c r="ET75" s="139"/>
      <c r="EU75" s="139"/>
      <c r="EV75" s="156"/>
      <c r="EW75" s="157"/>
      <c r="EX75" s="155"/>
      <c r="EY75" s="155"/>
      <c r="EZ75" s="155"/>
      <c r="FA75" s="155"/>
      <c r="FB75" s="155"/>
      <c r="FC75" s="140"/>
      <c r="FD75" s="138"/>
      <c r="FE75" s="138"/>
      <c r="FF75" s="139"/>
      <c r="FG75" s="139"/>
      <c r="FH75" s="156"/>
      <c r="FI75" s="157"/>
      <c r="FJ75" s="155"/>
      <c r="FK75" s="155"/>
      <c r="FL75" s="155"/>
      <c r="FM75" s="155"/>
      <c r="FN75" s="155"/>
      <c r="FO75" s="140"/>
      <c r="FP75" s="138"/>
      <c r="FQ75" s="138"/>
      <c r="FR75" s="139"/>
      <c r="FS75" s="139"/>
      <c r="FT75" s="156"/>
      <c r="FU75" s="157"/>
      <c r="FV75" s="155"/>
      <c r="FW75" s="155"/>
      <c r="FX75" s="155"/>
      <c r="FY75" s="155"/>
      <c r="FZ75" s="155"/>
      <c r="GA75" s="140"/>
      <c r="GB75" s="138"/>
      <c r="GC75" s="138"/>
      <c r="GD75" s="139"/>
      <c r="GE75" s="139"/>
      <c r="GF75" s="156"/>
      <c r="GG75" s="157"/>
      <c r="GH75" s="155"/>
      <c r="GI75" s="155"/>
      <c r="GJ75" s="155"/>
      <c r="GK75" s="155"/>
      <c r="GL75" s="155"/>
      <c r="GM75" s="140"/>
      <c r="GN75" s="138"/>
      <c r="GO75" s="138"/>
      <c r="GP75" s="139"/>
      <c r="GQ75" s="139"/>
      <c r="GR75" s="156"/>
      <c r="GS75" s="157"/>
      <c r="GT75" s="155"/>
      <c r="GU75" s="155"/>
      <c r="GV75" s="155"/>
      <c r="GW75" s="155"/>
      <c r="GX75" s="155"/>
      <c r="GY75" s="140"/>
      <c r="GZ75" s="138"/>
      <c r="HA75" s="138"/>
      <c r="HB75" s="139"/>
      <c r="HC75" s="139"/>
      <c r="HD75" s="156"/>
      <c r="HE75" s="157"/>
      <c r="HF75" s="155"/>
      <c r="HG75" s="155"/>
      <c r="HH75" s="155"/>
      <c r="HI75" s="155"/>
      <c r="HJ75" s="155"/>
      <c r="HK75" s="140"/>
      <c r="HL75" s="138"/>
      <c r="HM75" s="138"/>
    </row>
    <row r="76" spans="1:221" s="143" customFormat="1" ht="15.75" customHeight="1">
      <c r="A76" s="278" t="s">
        <v>519</v>
      </c>
      <c r="B76" s="296" t="s">
        <v>529</v>
      </c>
      <c r="C76" s="294">
        <v>45402</v>
      </c>
      <c r="D76" s="294">
        <f t="shared" si="5"/>
        <v>45404</v>
      </c>
      <c r="E76" s="295">
        <f t="shared" si="4"/>
        <v>45404</v>
      </c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221" s="143" customFormat="1" ht="15" customHeight="1">
      <c r="A77" s="278" t="s">
        <v>521</v>
      </c>
      <c r="B77" s="296" t="s">
        <v>530</v>
      </c>
      <c r="C77" s="294">
        <v>45404</v>
      </c>
      <c r="D77" s="294">
        <f t="shared" si="5"/>
        <v>45406</v>
      </c>
      <c r="E77" s="295">
        <f t="shared" si="4"/>
        <v>45406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221" s="143" customFormat="1" ht="15" customHeight="1">
      <c r="A78" s="278" t="s">
        <v>519</v>
      </c>
      <c r="B78" s="296" t="s">
        <v>531</v>
      </c>
      <c r="C78" s="294">
        <v>45406</v>
      </c>
      <c r="D78" s="294">
        <f t="shared" si="5"/>
        <v>45408</v>
      </c>
      <c r="E78" s="295">
        <f t="shared" si="4"/>
        <v>45408</v>
      </c>
    </row>
    <row r="79" spans="1:221" s="143" customFormat="1" ht="15" customHeight="1">
      <c r="A79" s="278" t="s">
        <v>521</v>
      </c>
      <c r="B79" s="296" t="s">
        <v>532</v>
      </c>
      <c r="C79" s="251">
        <v>45409</v>
      </c>
      <c r="D79" s="251">
        <f t="shared" si="5"/>
        <v>45411</v>
      </c>
      <c r="E79" s="298">
        <f t="shared" si="4"/>
        <v>45411</v>
      </c>
    </row>
    <row r="80" spans="1:221" s="143" customFormat="1" ht="15" customHeight="1" thickBot="1">
      <c r="A80" s="263" t="s">
        <v>519</v>
      </c>
      <c r="B80" s="264" t="s">
        <v>533</v>
      </c>
      <c r="C80" s="250">
        <v>45411</v>
      </c>
      <c r="D80" s="250">
        <f t="shared" si="5"/>
        <v>45413</v>
      </c>
      <c r="E80" s="297">
        <f t="shared" si="4"/>
        <v>45413</v>
      </c>
    </row>
    <row r="81" spans="1:13" s="143" customFormat="1" ht="15" customHeight="1" thickBot="1"/>
    <row r="82" spans="1:13" s="143" customFormat="1" ht="15" customHeight="1">
      <c r="A82" s="1357" t="s">
        <v>49</v>
      </c>
      <c r="B82" s="1354" t="s">
        <v>2</v>
      </c>
      <c r="C82" s="647" t="s">
        <v>29</v>
      </c>
      <c r="D82" s="1352" t="s">
        <v>25</v>
      </c>
      <c r="E82" s="1353"/>
    </row>
    <row r="83" spans="1:13" s="143" customFormat="1" ht="15" customHeight="1">
      <c r="A83" s="1358"/>
      <c r="B83" s="1355"/>
      <c r="C83" s="648" t="s">
        <v>118</v>
      </c>
      <c r="D83" s="648" t="s">
        <v>8</v>
      </c>
      <c r="E83" s="585" t="s">
        <v>24</v>
      </c>
      <c r="F83" s="134"/>
    </row>
    <row r="84" spans="1:13" s="143" customFormat="1" ht="15" customHeight="1">
      <c r="A84" s="278" t="s">
        <v>298</v>
      </c>
      <c r="B84" s="296" t="s">
        <v>377</v>
      </c>
      <c r="C84" s="294">
        <v>45383</v>
      </c>
      <c r="D84" s="294">
        <f>C84+2</f>
        <v>45385</v>
      </c>
      <c r="E84" s="295">
        <v>44537</v>
      </c>
      <c r="F84" s="134"/>
    </row>
    <row r="85" spans="1:13" s="143" customFormat="1" ht="15" customHeight="1">
      <c r="A85" s="278" t="s">
        <v>352</v>
      </c>
      <c r="B85" s="296" t="s">
        <v>378</v>
      </c>
      <c r="C85" s="294">
        <v>45386</v>
      </c>
      <c r="D85" s="294">
        <v>44540</v>
      </c>
      <c r="E85" s="295">
        <v>44541</v>
      </c>
      <c r="F85" s="134"/>
    </row>
    <row r="86" spans="1:13" s="134" customFormat="1" ht="15" customHeight="1">
      <c r="A86" s="278" t="s">
        <v>298</v>
      </c>
      <c r="B86" s="296" t="s">
        <v>379</v>
      </c>
      <c r="C86" s="294">
        <v>45390</v>
      </c>
      <c r="D86" s="294">
        <v>44545</v>
      </c>
      <c r="E86" s="295">
        <v>44544</v>
      </c>
      <c r="G86" s="143"/>
      <c r="H86" s="143"/>
      <c r="J86" s="143"/>
    </row>
    <row r="87" spans="1:13" s="134" customFormat="1" ht="15" customHeight="1">
      <c r="A87" s="278" t="s">
        <v>352</v>
      </c>
      <c r="B87" s="296" t="s">
        <v>380</v>
      </c>
      <c r="C87" s="294">
        <v>45393</v>
      </c>
      <c r="D87" s="294">
        <v>44547</v>
      </c>
      <c r="E87" s="295">
        <v>44548</v>
      </c>
      <c r="J87" s="143"/>
      <c r="K87" s="143"/>
      <c r="L87" s="143"/>
      <c r="M87" s="143"/>
    </row>
    <row r="88" spans="1:13" s="134" customFormat="1" ht="15" customHeight="1">
      <c r="A88" s="278" t="s">
        <v>298</v>
      </c>
      <c r="B88" s="296" t="s">
        <v>381</v>
      </c>
      <c r="C88" s="294">
        <v>45397</v>
      </c>
      <c r="D88" s="294">
        <v>44552</v>
      </c>
      <c r="E88" s="295">
        <v>44551</v>
      </c>
      <c r="J88" s="143"/>
      <c r="K88" s="143"/>
      <c r="L88" s="143"/>
      <c r="M88" s="143"/>
    </row>
    <row r="89" spans="1:13" s="134" customFormat="1" ht="15.75" customHeight="1">
      <c r="A89" s="278" t="s">
        <v>352</v>
      </c>
      <c r="B89" s="296" t="s">
        <v>382</v>
      </c>
      <c r="C89" s="294">
        <v>45400</v>
      </c>
      <c r="D89" s="294">
        <v>44554</v>
      </c>
      <c r="E89" s="295">
        <v>44555</v>
      </c>
      <c r="J89" s="143"/>
      <c r="K89" s="143"/>
    </row>
    <row r="90" spans="1:13" s="134" customFormat="1" ht="15.75" customHeight="1">
      <c r="A90" s="278" t="s">
        <v>298</v>
      </c>
      <c r="B90" s="296" t="s">
        <v>383</v>
      </c>
      <c r="C90" s="294">
        <v>45404</v>
      </c>
      <c r="D90" s="294">
        <v>44559</v>
      </c>
      <c r="E90" s="295">
        <v>44558</v>
      </c>
    </row>
    <row r="91" spans="1:13" s="134" customFormat="1" ht="15.75" customHeight="1" thickBot="1">
      <c r="A91" s="263" t="s">
        <v>352</v>
      </c>
      <c r="B91" s="264" t="s">
        <v>384</v>
      </c>
      <c r="C91" s="250">
        <v>45411</v>
      </c>
      <c r="D91" s="250">
        <v>44561</v>
      </c>
      <c r="E91" s="297">
        <v>44562</v>
      </c>
    </row>
    <row r="92" spans="1:13" s="134" customFormat="1" ht="15.75" customHeight="1" thickBot="1">
      <c r="A92" s="143"/>
      <c r="B92" s="143"/>
      <c r="C92" s="143"/>
      <c r="D92" s="143"/>
      <c r="E92" s="143"/>
      <c r="F92" s="143"/>
    </row>
    <row r="93" spans="1:13" s="134" customFormat="1" ht="15.75" customHeight="1">
      <c r="A93" s="1357" t="s">
        <v>49</v>
      </c>
      <c r="B93" s="1354" t="s">
        <v>2</v>
      </c>
      <c r="C93" s="647" t="s">
        <v>29</v>
      </c>
      <c r="D93" s="1352" t="s">
        <v>25</v>
      </c>
      <c r="E93" s="1356"/>
      <c r="F93" s="143"/>
      <c r="I93" s="64"/>
    </row>
    <row r="94" spans="1:13" s="134" customFormat="1" ht="15.75" customHeight="1">
      <c r="A94" s="1358"/>
      <c r="B94" s="1355"/>
      <c r="C94" s="648" t="s">
        <v>118</v>
      </c>
      <c r="D94" s="648" t="s">
        <v>77</v>
      </c>
      <c r="E94" s="585" t="s">
        <v>85</v>
      </c>
      <c r="F94" s="143"/>
    </row>
    <row r="95" spans="1:13" s="134" customFormat="1" ht="15.75" customHeight="1">
      <c r="A95" s="278" t="s">
        <v>336</v>
      </c>
      <c r="B95" s="296" t="s">
        <v>385</v>
      </c>
      <c r="C95" s="294">
        <v>44539</v>
      </c>
      <c r="D95" s="294" t="s">
        <v>11</v>
      </c>
      <c r="E95" s="295">
        <v>44542</v>
      </c>
      <c r="F95" s="143"/>
    </row>
    <row r="96" spans="1:13" s="134" customFormat="1" ht="15.75" customHeight="1">
      <c r="A96" s="278" t="s">
        <v>243</v>
      </c>
      <c r="B96" s="296" t="s">
        <v>335</v>
      </c>
      <c r="C96" s="294">
        <v>44540</v>
      </c>
      <c r="D96" s="294" t="s">
        <v>11</v>
      </c>
      <c r="E96" s="295">
        <v>44541</v>
      </c>
      <c r="F96" s="143"/>
    </row>
    <row r="97" spans="1:6" s="143" customFormat="1" ht="15" customHeight="1">
      <c r="A97" s="278" t="s">
        <v>299</v>
      </c>
      <c r="B97" s="296" t="s">
        <v>386</v>
      </c>
      <c r="C97" s="294">
        <v>44540</v>
      </c>
      <c r="D97" s="294">
        <v>44545</v>
      </c>
      <c r="E97" s="295">
        <v>44546</v>
      </c>
    </row>
    <row r="98" spans="1:6" s="143" customFormat="1" ht="15" customHeight="1">
      <c r="A98" s="278" t="s">
        <v>336</v>
      </c>
      <c r="B98" s="296" t="s">
        <v>387</v>
      </c>
      <c r="C98" s="294">
        <v>44546</v>
      </c>
      <c r="D98" s="294" t="s">
        <v>11</v>
      </c>
      <c r="E98" s="295">
        <v>44549</v>
      </c>
    </row>
    <row r="99" spans="1:6" s="143" customFormat="1" ht="15" customHeight="1">
      <c r="A99" s="278" t="s">
        <v>237</v>
      </c>
      <c r="B99" s="296" t="s">
        <v>335</v>
      </c>
      <c r="C99" s="294">
        <v>44547</v>
      </c>
      <c r="D99" s="294" t="s">
        <v>11</v>
      </c>
      <c r="E99" s="295">
        <v>44548</v>
      </c>
    </row>
    <row r="100" spans="1:6" s="143" customFormat="1" ht="15" customHeight="1">
      <c r="A100" s="278" t="s">
        <v>313</v>
      </c>
      <c r="B100" s="296" t="s">
        <v>388</v>
      </c>
      <c r="C100" s="294">
        <v>44547</v>
      </c>
      <c r="D100" s="294">
        <v>44552</v>
      </c>
      <c r="E100" s="295">
        <v>44553</v>
      </c>
    </row>
    <row r="101" spans="1:6" s="143" customFormat="1" ht="15" customHeight="1">
      <c r="A101" s="278" t="s">
        <v>336</v>
      </c>
      <c r="B101" s="296" t="s">
        <v>389</v>
      </c>
      <c r="C101" s="294">
        <v>44553</v>
      </c>
      <c r="D101" s="294" t="s">
        <v>11</v>
      </c>
      <c r="E101" s="295">
        <v>44556</v>
      </c>
    </row>
    <row r="102" spans="1:6" s="143" customFormat="1" ht="15" customHeight="1">
      <c r="A102" s="278" t="s">
        <v>239</v>
      </c>
      <c r="B102" s="296" t="s">
        <v>335</v>
      </c>
      <c r="C102" s="294">
        <v>44554</v>
      </c>
      <c r="D102" s="294" t="s">
        <v>11</v>
      </c>
      <c r="E102" s="295">
        <v>44555</v>
      </c>
    </row>
    <row r="103" spans="1:6" s="143" customFormat="1" ht="15" customHeight="1">
      <c r="A103" s="278" t="s">
        <v>299</v>
      </c>
      <c r="B103" s="296" t="s">
        <v>374</v>
      </c>
      <c r="C103" s="294">
        <v>44554</v>
      </c>
      <c r="D103" s="294">
        <v>44559</v>
      </c>
      <c r="E103" s="295">
        <v>44560</v>
      </c>
    </row>
    <row r="104" spans="1:6" s="143" customFormat="1" ht="15" customHeight="1">
      <c r="A104" s="278" t="s">
        <v>336</v>
      </c>
      <c r="B104" s="296" t="s">
        <v>390</v>
      </c>
      <c r="C104" s="294">
        <v>44560</v>
      </c>
      <c r="D104" s="294" t="s">
        <v>11</v>
      </c>
      <c r="E104" s="295">
        <v>44563</v>
      </c>
    </row>
    <row r="105" spans="1:6" s="143" customFormat="1" ht="15" customHeight="1" thickBot="1">
      <c r="A105" s="263" t="s">
        <v>240</v>
      </c>
      <c r="B105" s="264" t="s">
        <v>343</v>
      </c>
      <c r="C105" s="250">
        <v>44561</v>
      </c>
      <c r="D105" s="250" t="s">
        <v>11</v>
      </c>
      <c r="E105" s="297">
        <v>44562</v>
      </c>
    </row>
    <row r="106" spans="1:6" s="143" customFormat="1" ht="15" customHeight="1" thickBot="1"/>
    <row r="107" spans="1:6" s="143" customFormat="1" ht="15" customHeight="1">
      <c r="A107" s="1357" t="s">
        <v>49</v>
      </c>
      <c r="B107" s="1354" t="s">
        <v>2</v>
      </c>
      <c r="C107" s="647" t="s">
        <v>29</v>
      </c>
      <c r="D107" s="1352" t="s">
        <v>25</v>
      </c>
      <c r="E107" s="1356"/>
      <c r="F107" s="1353"/>
    </row>
    <row r="108" spans="1:6" s="143" customFormat="1" ht="15" customHeight="1">
      <c r="A108" s="1358"/>
      <c r="B108" s="1355"/>
      <c r="C108" s="648" t="s">
        <v>118</v>
      </c>
      <c r="D108" s="648" t="s">
        <v>23</v>
      </c>
      <c r="E108" s="585" t="s">
        <v>173</v>
      </c>
      <c r="F108" s="585" t="s">
        <v>158</v>
      </c>
    </row>
    <row r="109" spans="1:6" s="143" customFormat="1" ht="15" customHeight="1">
      <c r="A109" s="278" t="s">
        <v>269</v>
      </c>
      <c r="B109" s="296" t="s">
        <v>320</v>
      </c>
      <c r="C109" s="294">
        <v>44535</v>
      </c>
      <c r="D109" s="294">
        <v>44537</v>
      </c>
      <c r="E109" s="295" t="s">
        <v>11</v>
      </c>
      <c r="F109" s="295">
        <v>44538</v>
      </c>
    </row>
    <row r="110" spans="1:6" s="143" customFormat="1" ht="15" customHeight="1">
      <c r="A110" s="278" t="s">
        <v>370</v>
      </c>
      <c r="B110" s="296" t="s">
        <v>371</v>
      </c>
      <c r="C110" s="294">
        <v>44535</v>
      </c>
      <c r="D110" s="294">
        <v>44538</v>
      </c>
      <c r="E110" s="295" t="s">
        <v>11</v>
      </c>
      <c r="F110" s="295" t="s">
        <v>11</v>
      </c>
    </row>
    <row r="111" spans="1:6" s="143" customFormat="1" ht="15" customHeight="1">
      <c r="A111" s="278" t="s">
        <v>292</v>
      </c>
      <c r="B111" s="296" t="s">
        <v>320</v>
      </c>
      <c r="C111" s="294">
        <v>44538</v>
      </c>
      <c r="D111" s="294" t="s">
        <v>11</v>
      </c>
      <c r="E111" s="295">
        <v>44540</v>
      </c>
      <c r="F111" s="295" t="s">
        <v>11</v>
      </c>
    </row>
    <row r="112" spans="1:6" s="143" customFormat="1" ht="15" customHeight="1">
      <c r="A112" s="278" t="s">
        <v>300</v>
      </c>
      <c r="B112" s="296" t="s">
        <v>357</v>
      </c>
      <c r="C112" s="294">
        <v>44538</v>
      </c>
      <c r="D112" s="294" t="s">
        <v>11</v>
      </c>
      <c r="E112" s="295">
        <v>44541</v>
      </c>
      <c r="F112" s="295" t="s">
        <v>11</v>
      </c>
    </row>
    <row r="113" spans="1:23" s="143" customFormat="1" ht="15" customHeight="1">
      <c r="A113" s="278" t="s">
        <v>240</v>
      </c>
      <c r="B113" s="296" t="s">
        <v>356</v>
      </c>
      <c r="C113" s="294">
        <v>44540</v>
      </c>
      <c r="D113" s="294">
        <v>44546</v>
      </c>
      <c r="E113" s="295">
        <v>44545</v>
      </c>
      <c r="F113" s="295">
        <v>44543</v>
      </c>
    </row>
    <row r="114" spans="1:23" s="143" customFormat="1" ht="15" customHeight="1">
      <c r="A114" s="278" t="s">
        <v>238</v>
      </c>
      <c r="B114" s="296" t="s">
        <v>320</v>
      </c>
      <c r="C114" s="294">
        <v>44542</v>
      </c>
      <c r="D114" s="294">
        <v>44544</v>
      </c>
      <c r="E114" s="295" t="s">
        <v>11</v>
      </c>
      <c r="F114" s="295">
        <v>44545</v>
      </c>
    </row>
    <row r="115" spans="1:23" s="143" customFormat="1" ht="15" customHeight="1">
      <c r="A115" s="278" t="s">
        <v>350</v>
      </c>
      <c r="B115" s="296" t="s">
        <v>372</v>
      </c>
      <c r="C115" s="294">
        <v>44542</v>
      </c>
      <c r="D115" s="294">
        <v>44545</v>
      </c>
      <c r="E115" s="295" t="s">
        <v>11</v>
      </c>
      <c r="F115" s="295" t="s">
        <v>11</v>
      </c>
    </row>
    <row r="116" spans="1:23" s="143" customFormat="1" ht="15" customHeight="1">
      <c r="A116" s="278" t="s">
        <v>314</v>
      </c>
      <c r="B116" s="296" t="s">
        <v>355</v>
      </c>
      <c r="C116" s="294">
        <v>44545</v>
      </c>
      <c r="D116" s="294" t="s">
        <v>11</v>
      </c>
      <c r="E116" s="295">
        <v>44547</v>
      </c>
      <c r="F116" s="295" t="s">
        <v>11</v>
      </c>
    </row>
    <row r="117" spans="1:23" s="143" customFormat="1" ht="15" customHeight="1">
      <c r="A117" s="278" t="s">
        <v>199</v>
      </c>
      <c r="B117" s="296" t="s">
        <v>356</v>
      </c>
      <c r="C117" s="294">
        <v>44545</v>
      </c>
      <c r="D117" s="294" t="s">
        <v>11</v>
      </c>
      <c r="E117" s="295">
        <v>44548</v>
      </c>
      <c r="F117" s="295" t="s">
        <v>11</v>
      </c>
    </row>
    <row r="118" spans="1:23" s="143" customFormat="1" ht="15" customHeight="1">
      <c r="A118" s="278" t="s">
        <v>244</v>
      </c>
      <c r="B118" s="296" t="s">
        <v>357</v>
      </c>
      <c r="C118" s="294">
        <v>44547</v>
      </c>
      <c r="D118" s="294">
        <v>44553</v>
      </c>
      <c r="E118" s="295">
        <v>44552</v>
      </c>
      <c r="F118" s="295">
        <v>44550</v>
      </c>
    </row>
    <row r="119" spans="1:23" s="143" customFormat="1" ht="15" customHeight="1">
      <c r="A119" s="278" t="s">
        <v>307</v>
      </c>
      <c r="B119" s="296" t="s">
        <v>355</v>
      </c>
      <c r="C119" s="294">
        <v>44549</v>
      </c>
      <c r="D119" s="294">
        <v>44551</v>
      </c>
      <c r="E119" s="295" t="s">
        <v>11</v>
      </c>
      <c r="F119" s="295">
        <v>44552</v>
      </c>
    </row>
    <row r="120" spans="1:23" s="143" customFormat="1" ht="15" customHeight="1">
      <c r="A120" s="278" t="s">
        <v>370</v>
      </c>
      <c r="B120" s="296" t="s">
        <v>373</v>
      </c>
      <c r="C120" s="294">
        <v>44549</v>
      </c>
      <c r="D120" s="294">
        <v>44552</v>
      </c>
      <c r="E120" s="295" t="s">
        <v>11</v>
      </c>
      <c r="F120" s="295" t="s">
        <v>11</v>
      </c>
    </row>
    <row r="121" spans="1:23" s="143" customFormat="1" ht="15" customHeight="1">
      <c r="A121" s="261" t="s">
        <v>241</v>
      </c>
      <c r="B121" s="262" t="s">
        <v>355</v>
      </c>
      <c r="C121" s="251">
        <v>44552</v>
      </c>
      <c r="D121" s="251" t="s">
        <v>11</v>
      </c>
      <c r="E121" s="298">
        <v>44554</v>
      </c>
      <c r="F121" s="298" t="s">
        <v>11</v>
      </c>
      <c r="H121" s="134"/>
    </row>
    <row r="122" spans="1:23" s="143" customFormat="1" ht="15" customHeight="1">
      <c r="A122" s="261" t="s">
        <v>353</v>
      </c>
      <c r="B122" s="262" t="s">
        <v>391</v>
      </c>
      <c r="C122" s="251">
        <v>44552</v>
      </c>
      <c r="D122" s="251" t="s">
        <v>11</v>
      </c>
      <c r="E122" s="298">
        <v>44555</v>
      </c>
      <c r="F122" s="298" t="s">
        <v>11</v>
      </c>
    </row>
    <row r="123" spans="1:23" s="143" customFormat="1" ht="15" customHeight="1">
      <c r="A123" s="261" t="s">
        <v>243</v>
      </c>
      <c r="B123" s="262" t="s">
        <v>357</v>
      </c>
      <c r="C123" s="251">
        <v>44554</v>
      </c>
      <c r="D123" s="251">
        <v>44560</v>
      </c>
      <c r="E123" s="298">
        <v>44559</v>
      </c>
      <c r="F123" s="298">
        <v>44557</v>
      </c>
      <c r="U123" s="134"/>
      <c r="V123" s="134"/>
      <c r="W123" s="134"/>
    </row>
    <row r="124" spans="1:23" s="143" customFormat="1" ht="15" customHeight="1">
      <c r="A124" s="261" t="s">
        <v>269</v>
      </c>
      <c r="B124" s="262" t="s">
        <v>355</v>
      </c>
      <c r="C124" s="251">
        <v>44556</v>
      </c>
      <c r="D124" s="251">
        <v>44558</v>
      </c>
      <c r="E124" s="298" t="s">
        <v>11</v>
      </c>
      <c r="F124" s="298">
        <v>44559</v>
      </c>
      <c r="U124" s="134"/>
      <c r="V124" s="134"/>
      <c r="W124" s="134"/>
    </row>
    <row r="125" spans="1:23" s="143" customFormat="1" ht="15" customHeight="1">
      <c r="A125" s="261" t="s">
        <v>350</v>
      </c>
      <c r="B125" s="262" t="s">
        <v>371</v>
      </c>
      <c r="C125" s="251">
        <v>44556</v>
      </c>
      <c r="D125" s="251">
        <v>44559</v>
      </c>
      <c r="E125" s="298" t="s">
        <v>11</v>
      </c>
      <c r="F125" s="298" t="s">
        <v>11</v>
      </c>
      <c r="U125" s="134"/>
      <c r="V125" s="134"/>
      <c r="W125" s="134"/>
    </row>
    <row r="126" spans="1:23" s="143" customFormat="1" ht="17.25" customHeight="1">
      <c r="A126" s="261" t="s">
        <v>292</v>
      </c>
      <c r="B126" s="262" t="s">
        <v>355</v>
      </c>
      <c r="C126" s="251">
        <v>44559</v>
      </c>
      <c r="D126" s="251" t="s">
        <v>11</v>
      </c>
      <c r="E126" s="298">
        <v>44561</v>
      </c>
      <c r="F126" s="298" t="s">
        <v>11</v>
      </c>
    </row>
    <row r="127" spans="1:23" s="143" customFormat="1" ht="17.25" customHeight="1">
      <c r="A127" s="261" t="s">
        <v>272</v>
      </c>
      <c r="B127" s="262" t="s">
        <v>358</v>
      </c>
      <c r="C127" s="251">
        <v>44559</v>
      </c>
      <c r="D127" s="251" t="s">
        <v>11</v>
      </c>
      <c r="E127" s="298">
        <v>44562</v>
      </c>
      <c r="F127" s="298" t="s">
        <v>11</v>
      </c>
    </row>
    <row r="128" spans="1:23" s="143" customFormat="1" ht="17.25" customHeight="1" thickBot="1">
      <c r="A128" s="263" t="s">
        <v>237</v>
      </c>
      <c r="B128" s="264" t="s">
        <v>357</v>
      </c>
      <c r="C128" s="250">
        <v>44561</v>
      </c>
      <c r="D128" s="250">
        <v>44567</v>
      </c>
      <c r="E128" s="297">
        <v>44566</v>
      </c>
      <c r="F128" s="297">
        <v>44564</v>
      </c>
    </row>
    <row r="129" spans="1:7" s="143" customFormat="1" ht="17.25" customHeight="1" thickBot="1"/>
    <row r="130" spans="1:7" s="143" customFormat="1" ht="17.25" customHeight="1">
      <c r="A130" s="1357" t="s">
        <v>49</v>
      </c>
      <c r="B130" s="1354" t="s">
        <v>2</v>
      </c>
      <c r="C130" s="647" t="s">
        <v>29</v>
      </c>
      <c r="D130" s="832" t="s">
        <v>25</v>
      </c>
      <c r="E130" s="833"/>
      <c r="F130" s="833"/>
      <c r="G130" s="834"/>
    </row>
    <row r="131" spans="1:7" s="143" customFormat="1" ht="17.25" customHeight="1">
      <c r="A131" s="1358"/>
      <c r="B131" s="1355"/>
      <c r="C131" s="648" t="s">
        <v>118</v>
      </c>
      <c r="D131" s="648" t="s">
        <v>81</v>
      </c>
      <c r="E131" s="585" t="s">
        <v>159</v>
      </c>
      <c r="F131" s="585" t="s">
        <v>160</v>
      </c>
      <c r="G131" s="585" t="s">
        <v>78</v>
      </c>
    </row>
    <row r="132" spans="1:7" s="143" customFormat="1" ht="17.25" customHeight="1">
      <c r="A132" s="278" t="s">
        <v>392</v>
      </c>
      <c r="B132" s="296" t="s">
        <v>393</v>
      </c>
      <c r="C132" s="294">
        <v>44534</v>
      </c>
      <c r="D132" s="294">
        <v>44537</v>
      </c>
      <c r="E132" s="295">
        <v>44536</v>
      </c>
      <c r="F132" s="295" t="s">
        <v>11</v>
      </c>
      <c r="G132" s="295">
        <v>44538</v>
      </c>
    </row>
    <row r="133" spans="1:7" s="143" customFormat="1" ht="17.25" customHeight="1">
      <c r="A133" s="278" t="s">
        <v>336</v>
      </c>
      <c r="B133" s="296" t="s">
        <v>394</v>
      </c>
      <c r="C133" s="294">
        <v>44532</v>
      </c>
      <c r="D133" s="294" t="s">
        <v>11</v>
      </c>
      <c r="E133" s="295">
        <v>44536</v>
      </c>
      <c r="F133" s="295">
        <v>44537</v>
      </c>
      <c r="G133" s="295">
        <v>44538</v>
      </c>
    </row>
    <row r="134" spans="1:7" s="143" customFormat="1" ht="15" customHeight="1">
      <c r="A134" s="278" t="s">
        <v>299</v>
      </c>
      <c r="B134" s="296" t="s">
        <v>386</v>
      </c>
      <c r="C134" s="294">
        <v>44538</v>
      </c>
      <c r="D134" s="294">
        <v>44539</v>
      </c>
      <c r="E134" s="295">
        <v>44540</v>
      </c>
      <c r="F134" s="295" t="s">
        <v>11</v>
      </c>
      <c r="G134" s="295" t="s">
        <v>11</v>
      </c>
    </row>
    <row r="135" spans="1:7" s="143" customFormat="1" ht="15" customHeight="1">
      <c r="A135" s="278" t="s">
        <v>270</v>
      </c>
      <c r="B135" s="296" t="s">
        <v>376</v>
      </c>
      <c r="C135" s="294">
        <v>44538</v>
      </c>
      <c r="D135" s="294" t="s">
        <v>11</v>
      </c>
      <c r="E135" s="295" t="s">
        <v>11</v>
      </c>
      <c r="F135" s="295">
        <v>44541</v>
      </c>
      <c r="G135" s="295">
        <v>44540</v>
      </c>
    </row>
    <row r="136" spans="1:7" s="143" customFormat="1" ht="15" customHeight="1">
      <c r="A136" s="278" t="s">
        <v>336</v>
      </c>
      <c r="B136" s="296" t="s">
        <v>385</v>
      </c>
      <c r="C136" s="294">
        <v>44539</v>
      </c>
      <c r="D136" s="294" t="s">
        <v>11</v>
      </c>
      <c r="E136" s="295">
        <v>44543</v>
      </c>
      <c r="F136" s="295">
        <v>44544</v>
      </c>
      <c r="G136" s="295">
        <v>44545</v>
      </c>
    </row>
    <row r="137" spans="1:7" s="143" customFormat="1" ht="15" customHeight="1">
      <c r="A137" s="278" t="s">
        <v>299</v>
      </c>
      <c r="B137" s="296" t="s">
        <v>388</v>
      </c>
      <c r="C137" s="294">
        <v>44545</v>
      </c>
      <c r="D137" s="294">
        <v>44546</v>
      </c>
      <c r="E137" s="295">
        <v>44547</v>
      </c>
      <c r="F137" s="295" t="s">
        <v>11</v>
      </c>
      <c r="G137" s="295" t="s">
        <v>11</v>
      </c>
    </row>
    <row r="138" spans="1:7" s="143" customFormat="1" ht="15" customHeight="1">
      <c r="A138" s="278" t="s">
        <v>242</v>
      </c>
      <c r="B138" s="296" t="s">
        <v>395</v>
      </c>
      <c r="C138" s="294">
        <v>44545</v>
      </c>
      <c r="D138" s="294" t="s">
        <v>11</v>
      </c>
      <c r="E138" s="295" t="s">
        <v>11</v>
      </c>
      <c r="F138" s="295">
        <v>44548</v>
      </c>
      <c r="G138" s="295">
        <v>44547</v>
      </c>
    </row>
    <row r="139" spans="1:7" s="143" customFormat="1" ht="15" customHeight="1">
      <c r="A139" s="278" t="s">
        <v>336</v>
      </c>
      <c r="B139" s="296" t="s">
        <v>387</v>
      </c>
      <c r="C139" s="294">
        <v>44546</v>
      </c>
      <c r="D139" s="294" t="s">
        <v>11</v>
      </c>
      <c r="E139" s="295">
        <v>44550</v>
      </c>
      <c r="F139" s="295">
        <v>44551</v>
      </c>
      <c r="G139" s="295">
        <v>44552</v>
      </c>
    </row>
    <row r="140" spans="1:7" s="143" customFormat="1" ht="15" customHeight="1">
      <c r="A140" s="278" t="s">
        <v>299</v>
      </c>
      <c r="B140" s="296" t="s">
        <v>374</v>
      </c>
      <c r="C140" s="294">
        <v>44552</v>
      </c>
      <c r="D140" s="294">
        <v>44553</v>
      </c>
      <c r="E140" s="295">
        <v>44554</v>
      </c>
      <c r="F140" s="295" t="s">
        <v>11</v>
      </c>
      <c r="G140" s="295" t="s">
        <v>11</v>
      </c>
    </row>
    <row r="141" spans="1:7" s="143" customFormat="1" ht="15" customHeight="1">
      <c r="A141" s="278" t="s">
        <v>270</v>
      </c>
      <c r="B141" s="296" t="s">
        <v>395</v>
      </c>
      <c r="C141" s="294">
        <v>44552</v>
      </c>
      <c r="D141" s="294" t="s">
        <v>11</v>
      </c>
      <c r="E141" s="295" t="s">
        <v>11</v>
      </c>
      <c r="F141" s="295">
        <v>44555</v>
      </c>
      <c r="G141" s="295">
        <v>44554</v>
      </c>
    </row>
    <row r="142" spans="1:7" s="143" customFormat="1" ht="15" customHeight="1">
      <c r="A142" s="278" t="s">
        <v>336</v>
      </c>
      <c r="B142" s="296" t="s">
        <v>389</v>
      </c>
      <c r="C142" s="294">
        <v>44553</v>
      </c>
      <c r="D142" s="294" t="s">
        <v>11</v>
      </c>
      <c r="E142" s="295">
        <v>44557</v>
      </c>
      <c r="F142" s="295">
        <v>44558</v>
      </c>
      <c r="G142" s="295">
        <v>44559</v>
      </c>
    </row>
    <row r="143" spans="1:7" s="143" customFormat="1" ht="15" customHeight="1">
      <c r="A143" s="278" t="s">
        <v>299</v>
      </c>
      <c r="B143" s="296" t="s">
        <v>375</v>
      </c>
      <c r="C143" s="294">
        <v>44559</v>
      </c>
      <c r="D143" s="294">
        <v>44560</v>
      </c>
      <c r="E143" s="295">
        <v>44561</v>
      </c>
      <c r="F143" s="295" t="s">
        <v>11</v>
      </c>
      <c r="G143" s="295" t="s">
        <v>11</v>
      </c>
    </row>
    <row r="144" spans="1:7" s="143" customFormat="1" ht="15" customHeight="1" thickBot="1">
      <c r="A144" s="263" t="s">
        <v>242</v>
      </c>
      <c r="B144" s="264" t="s">
        <v>396</v>
      </c>
      <c r="C144" s="250">
        <v>44559</v>
      </c>
      <c r="D144" s="250" t="s">
        <v>11</v>
      </c>
      <c r="E144" s="297" t="s">
        <v>11</v>
      </c>
      <c r="F144" s="297">
        <v>44562</v>
      </c>
      <c r="G144" s="297">
        <v>44561</v>
      </c>
    </row>
    <row r="145" spans="1:23" s="143" customFormat="1" ht="15" customHeight="1" thickBot="1">
      <c r="A145"/>
      <c r="B145"/>
      <c r="C145"/>
      <c r="E145"/>
      <c r="F145"/>
      <c r="G145"/>
    </row>
    <row r="146" spans="1:23" s="143" customFormat="1" ht="15" customHeight="1">
      <c r="A146" s="1357" t="s">
        <v>49</v>
      </c>
      <c r="B146" s="1354" t="s">
        <v>2</v>
      </c>
      <c r="C146" s="647" t="s">
        <v>29</v>
      </c>
      <c r="D146" s="832" t="s">
        <v>25</v>
      </c>
      <c r="E146" s="833"/>
      <c r="F146" s="833"/>
      <c r="G146" s="834"/>
    </row>
    <row r="147" spans="1:23" s="143" customFormat="1" ht="15" customHeight="1">
      <c r="A147" s="1358"/>
      <c r="B147" s="1355"/>
      <c r="C147" s="648" t="s">
        <v>118</v>
      </c>
      <c r="D147" s="648" t="s">
        <v>39</v>
      </c>
      <c r="E147" s="585" t="s">
        <v>76</v>
      </c>
      <c r="F147" s="585" t="s">
        <v>397</v>
      </c>
      <c r="G147" s="585" t="s">
        <v>38</v>
      </c>
    </row>
    <row r="148" spans="1:23" s="143" customFormat="1" ht="15" customHeight="1">
      <c r="A148" s="278" t="s">
        <v>322</v>
      </c>
      <c r="B148" s="296" t="s">
        <v>343</v>
      </c>
      <c r="C148" s="294">
        <v>44534</v>
      </c>
      <c r="D148" s="294" t="s">
        <v>11</v>
      </c>
      <c r="E148" s="295" t="s">
        <v>11</v>
      </c>
      <c r="F148" s="295">
        <v>44539</v>
      </c>
      <c r="G148" s="295">
        <v>44538</v>
      </c>
    </row>
    <row r="149" spans="1:23" s="143" customFormat="1" ht="15" customHeight="1">
      <c r="A149" s="278" t="s">
        <v>239</v>
      </c>
      <c r="B149" s="296" t="s">
        <v>354</v>
      </c>
      <c r="C149" s="294">
        <v>44535</v>
      </c>
      <c r="D149" s="294" t="s">
        <v>11</v>
      </c>
      <c r="E149" s="295" t="s">
        <v>11</v>
      </c>
      <c r="F149" s="295">
        <v>44536</v>
      </c>
      <c r="G149" s="295">
        <v>44537</v>
      </c>
    </row>
    <row r="150" spans="1:23" s="143" customFormat="1" ht="18" customHeight="1">
      <c r="A150" s="278" t="s">
        <v>353</v>
      </c>
      <c r="B150" s="296" t="s">
        <v>398</v>
      </c>
      <c r="C150" s="294">
        <v>44535</v>
      </c>
      <c r="D150" s="294">
        <v>44538</v>
      </c>
      <c r="E150" s="295">
        <v>44539</v>
      </c>
      <c r="F150" s="295" t="s">
        <v>11</v>
      </c>
      <c r="G150" s="295" t="s">
        <v>11</v>
      </c>
      <c r="T150"/>
      <c r="U150"/>
      <c r="V150"/>
      <c r="W150"/>
    </row>
    <row r="151" spans="1:23" s="143" customFormat="1" ht="19.5" customHeight="1">
      <c r="A151" s="278" t="s">
        <v>300</v>
      </c>
      <c r="B151" s="296" t="s">
        <v>357</v>
      </c>
      <c r="C151" s="294">
        <v>44538</v>
      </c>
      <c r="D151" s="294">
        <v>44544</v>
      </c>
      <c r="E151" s="295" t="s">
        <v>11</v>
      </c>
      <c r="F151" s="295" t="s">
        <v>11</v>
      </c>
      <c r="G151" s="295" t="s">
        <v>11</v>
      </c>
      <c r="H151"/>
      <c r="T151"/>
      <c r="U151"/>
      <c r="V151"/>
      <c r="W151"/>
    </row>
    <row r="152" spans="1:23" s="143" customFormat="1" ht="19.5" customHeight="1">
      <c r="A152" s="278" t="s">
        <v>292</v>
      </c>
      <c r="B152" s="296" t="s">
        <v>320</v>
      </c>
      <c r="C152" s="294">
        <v>44538</v>
      </c>
      <c r="D152" s="294" t="s">
        <v>11</v>
      </c>
      <c r="E152" s="295">
        <v>44547</v>
      </c>
      <c r="F152" s="295" t="s">
        <v>11</v>
      </c>
      <c r="G152" s="295" t="s">
        <v>11</v>
      </c>
      <c r="H152"/>
      <c r="T152"/>
      <c r="U152"/>
      <c r="V152"/>
      <c r="W152"/>
    </row>
    <row r="153" spans="1:23" s="143" customFormat="1" ht="15" customHeight="1">
      <c r="A153" s="278" t="s">
        <v>345</v>
      </c>
      <c r="B153" s="296" t="s">
        <v>351</v>
      </c>
      <c r="C153" s="294">
        <v>44541</v>
      </c>
      <c r="D153" s="294" t="s">
        <v>11</v>
      </c>
      <c r="E153" s="295" t="s">
        <v>11</v>
      </c>
      <c r="F153" s="295">
        <v>44546</v>
      </c>
      <c r="G153" s="295">
        <v>44545</v>
      </c>
      <c r="H153"/>
      <c r="T153"/>
      <c r="U153"/>
      <c r="V153"/>
      <c r="W153"/>
    </row>
    <row r="154" spans="1:23" s="143" customFormat="1" ht="15" customHeight="1">
      <c r="A154" s="278" t="s">
        <v>240</v>
      </c>
      <c r="B154" s="296" t="s">
        <v>356</v>
      </c>
      <c r="C154" s="294">
        <v>44542</v>
      </c>
      <c r="D154" s="294" t="s">
        <v>11</v>
      </c>
      <c r="E154" s="295" t="s">
        <v>11</v>
      </c>
      <c r="F154" s="295">
        <v>44543</v>
      </c>
      <c r="G154" s="295">
        <v>44544</v>
      </c>
      <c r="H154"/>
      <c r="T154"/>
      <c r="U154"/>
      <c r="V154"/>
      <c r="W154"/>
    </row>
    <row r="155" spans="1:23" s="143" customFormat="1" ht="15" customHeight="1">
      <c r="A155" s="278" t="s">
        <v>272</v>
      </c>
      <c r="B155" s="296" t="s">
        <v>344</v>
      </c>
      <c r="C155" s="294">
        <v>44542</v>
      </c>
      <c r="D155" s="294">
        <v>44545</v>
      </c>
      <c r="E155" s="295">
        <v>44546</v>
      </c>
      <c r="F155" s="295" t="s">
        <v>11</v>
      </c>
      <c r="G155" s="295" t="s">
        <v>11</v>
      </c>
      <c r="H155"/>
      <c r="T155"/>
      <c r="U155"/>
      <c r="V155"/>
      <c r="W155"/>
    </row>
    <row r="156" spans="1:23" s="143" customFormat="1" ht="15" customHeight="1">
      <c r="A156" s="278" t="s">
        <v>199</v>
      </c>
      <c r="B156" s="296" t="s">
        <v>356</v>
      </c>
      <c r="C156" s="294">
        <v>44545</v>
      </c>
      <c r="D156" s="294">
        <v>44551</v>
      </c>
      <c r="E156" s="295" t="s">
        <v>11</v>
      </c>
      <c r="F156" s="295" t="s">
        <v>11</v>
      </c>
      <c r="G156" s="295" t="s">
        <v>11</v>
      </c>
      <c r="H156"/>
      <c r="T156"/>
      <c r="U156"/>
      <c r="V156"/>
      <c r="W156"/>
    </row>
    <row r="157" spans="1:23" s="143" customFormat="1" ht="15" customHeight="1">
      <c r="A157" s="278" t="s">
        <v>314</v>
      </c>
      <c r="B157" s="296" t="s">
        <v>355</v>
      </c>
      <c r="C157" s="294">
        <v>44545</v>
      </c>
      <c r="D157" s="294" t="s">
        <v>11</v>
      </c>
      <c r="E157" s="295">
        <v>44554</v>
      </c>
      <c r="F157" s="295" t="s">
        <v>11</v>
      </c>
      <c r="G157" s="295" t="s">
        <v>11</v>
      </c>
      <c r="H157"/>
      <c r="T157"/>
      <c r="U157"/>
      <c r="V157"/>
      <c r="W157"/>
    </row>
    <row r="158" spans="1:23" s="143" customFormat="1" ht="15" customHeight="1">
      <c r="A158" s="278" t="s">
        <v>322</v>
      </c>
      <c r="B158" s="296" t="s">
        <v>344</v>
      </c>
      <c r="C158" s="294">
        <v>44548</v>
      </c>
      <c r="D158" s="294" t="s">
        <v>11</v>
      </c>
      <c r="E158" s="295" t="s">
        <v>11</v>
      </c>
      <c r="F158" s="295">
        <v>44553</v>
      </c>
      <c r="G158" s="295">
        <v>44552</v>
      </c>
      <c r="H158"/>
      <c r="T158"/>
      <c r="U158"/>
      <c r="V158"/>
      <c r="W158"/>
    </row>
    <row r="159" spans="1:23" s="143" customFormat="1" ht="15" customHeight="1">
      <c r="A159" s="278" t="s">
        <v>244</v>
      </c>
      <c r="B159" s="296" t="s">
        <v>357</v>
      </c>
      <c r="C159" s="294">
        <v>44549</v>
      </c>
      <c r="D159" s="294" t="s">
        <v>11</v>
      </c>
      <c r="E159" s="295" t="s">
        <v>11</v>
      </c>
      <c r="F159" s="295">
        <v>44550</v>
      </c>
      <c r="G159" s="295">
        <v>44551</v>
      </c>
      <c r="H159"/>
      <c r="T159"/>
      <c r="U159"/>
      <c r="V159"/>
      <c r="W159"/>
    </row>
    <row r="160" spans="1:23" s="143" customFormat="1" ht="15" customHeight="1">
      <c r="A160" s="261" t="s">
        <v>308</v>
      </c>
      <c r="B160" s="262" t="s">
        <v>399</v>
      </c>
      <c r="C160" s="251">
        <v>44549</v>
      </c>
      <c r="D160" s="251">
        <v>44552</v>
      </c>
      <c r="E160" s="298">
        <v>44553</v>
      </c>
      <c r="F160" s="298" t="s">
        <v>11</v>
      </c>
      <c r="G160" s="298" t="s">
        <v>11</v>
      </c>
      <c r="H160"/>
      <c r="T160"/>
      <c r="U160"/>
      <c r="V160"/>
      <c r="W160"/>
    </row>
    <row r="161" spans="1:23" s="143" customFormat="1" ht="15" customHeight="1">
      <c r="A161" s="261" t="s">
        <v>353</v>
      </c>
      <c r="B161" s="262" t="s">
        <v>391</v>
      </c>
      <c r="C161" s="251">
        <v>44552</v>
      </c>
      <c r="D161" s="251">
        <v>44558</v>
      </c>
      <c r="E161" s="298" t="s">
        <v>11</v>
      </c>
      <c r="F161" s="298" t="s">
        <v>11</v>
      </c>
      <c r="G161" s="298" t="s">
        <v>11</v>
      </c>
      <c r="H161"/>
      <c r="T161"/>
      <c r="U161"/>
      <c r="V161"/>
      <c r="W161"/>
    </row>
    <row r="162" spans="1:23" s="143" customFormat="1" ht="15" customHeight="1">
      <c r="A162" s="261" t="s">
        <v>241</v>
      </c>
      <c r="B162" s="262" t="s">
        <v>355</v>
      </c>
      <c r="C162" s="251">
        <v>44552</v>
      </c>
      <c r="D162" s="251" t="s">
        <v>11</v>
      </c>
      <c r="E162" s="298">
        <v>44561</v>
      </c>
      <c r="F162" s="298" t="s">
        <v>11</v>
      </c>
      <c r="G162" s="298" t="s">
        <v>11</v>
      </c>
      <c r="H162"/>
      <c r="T162"/>
      <c r="U162"/>
      <c r="V162"/>
      <c r="W162"/>
    </row>
    <row r="163" spans="1:23" s="143" customFormat="1" ht="15" customHeight="1">
      <c r="A163" s="261" t="s">
        <v>345</v>
      </c>
      <c r="B163" s="262" t="s">
        <v>399</v>
      </c>
      <c r="C163" s="251">
        <v>44555</v>
      </c>
      <c r="D163" s="251" t="s">
        <v>11</v>
      </c>
      <c r="E163" s="298" t="s">
        <v>11</v>
      </c>
      <c r="F163" s="298">
        <v>44560</v>
      </c>
      <c r="G163" s="298">
        <v>44559</v>
      </c>
      <c r="H163"/>
      <c r="T163"/>
      <c r="U163"/>
      <c r="V163"/>
      <c r="W163"/>
    </row>
    <row r="164" spans="1:23" s="143" customFormat="1" ht="15" customHeight="1">
      <c r="A164" s="261" t="s">
        <v>243</v>
      </c>
      <c r="B164" s="262" t="s">
        <v>357</v>
      </c>
      <c r="C164" s="251">
        <v>44556</v>
      </c>
      <c r="D164" s="251" t="s">
        <v>11</v>
      </c>
      <c r="E164" s="298" t="s">
        <v>11</v>
      </c>
      <c r="F164" s="298">
        <v>44557</v>
      </c>
      <c r="G164" s="298">
        <v>44558</v>
      </c>
      <c r="H164"/>
      <c r="T164"/>
      <c r="U164"/>
      <c r="V164"/>
      <c r="W164"/>
    </row>
    <row r="165" spans="1:23" s="143" customFormat="1" ht="15" customHeight="1">
      <c r="A165" s="261" t="s">
        <v>300</v>
      </c>
      <c r="B165" s="262" t="s">
        <v>344</v>
      </c>
      <c r="C165" s="251">
        <v>44556</v>
      </c>
      <c r="D165" s="251">
        <v>44559</v>
      </c>
      <c r="E165" s="298">
        <v>44560</v>
      </c>
      <c r="F165" s="298" t="s">
        <v>11</v>
      </c>
      <c r="G165" s="298" t="s">
        <v>11</v>
      </c>
      <c r="H165"/>
      <c r="T165"/>
      <c r="U165"/>
      <c r="V165"/>
      <c r="W165"/>
    </row>
    <row r="166" spans="1:23" s="143" customFormat="1" ht="15" customHeight="1">
      <c r="A166" s="261" t="s">
        <v>272</v>
      </c>
      <c r="B166" s="262" t="s">
        <v>358</v>
      </c>
      <c r="C166" s="251">
        <v>44559</v>
      </c>
      <c r="D166" s="251">
        <v>44565</v>
      </c>
      <c r="E166" s="298" t="s">
        <v>11</v>
      </c>
      <c r="F166" s="298" t="s">
        <v>11</v>
      </c>
      <c r="G166" s="298" t="s">
        <v>11</v>
      </c>
      <c r="H166"/>
      <c r="T166"/>
      <c r="U166"/>
      <c r="V166"/>
      <c r="W166"/>
    </row>
    <row r="167" spans="1:23" s="143" customFormat="1" ht="15" customHeight="1" thickBot="1">
      <c r="A167" s="263" t="s">
        <v>292</v>
      </c>
      <c r="B167" s="264" t="s">
        <v>355</v>
      </c>
      <c r="C167" s="250">
        <v>44559</v>
      </c>
      <c r="D167" s="250" t="s">
        <v>11</v>
      </c>
      <c r="E167" s="297">
        <v>44568</v>
      </c>
      <c r="F167" s="297" t="s">
        <v>11</v>
      </c>
      <c r="G167" s="297" t="s">
        <v>11</v>
      </c>
      <c r="H167"/>
      <c r="T167"/>
      <c r="U167"/>
      <c r="V167"/>
      <c r="W167"/>
    </row>
    <row r="168" spans="1:23" s="143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3" customFormat="1" ht="15" customHeight="1">
      <c r="A169" s="1357" t="s">
        <v>49</v>
      </c>
      <c r="B169" s="1354" t="s">
        <v>2</v>
      </c>
      <c r="C169" s="647" t="s">
        <v>29</v>
      </c>
      <c r="D169" s="832" t="s">
        <v>25</v>
      </c>
      <c r="E169" s="833"/>
      <c r="F169" s="833"/>
      <c r="G169" s="834"/>
      <c r="H169"/>
      <c r="T169"/>
      <c r="U169"/>
      <c r="V169"/>
      <c r="W169"/>
    </row>
    <row r="170" spans="1:23" s="143" customFormat="1" ht="15" customHeight="1">
      <c r="A170" s="1358"/>
      <c r="B170" s="1355"/>
      <c r="C170" s="648" t="s">
        <v>118</v>
      </c>
      <c r="D170" s="648" t="s">
        <v>161</v>
      </c>
      <c r="E170" s="585" t="s">
        <v>346</v>
      </c>
      <c r="F170" s="585" t="s">
        <v>347</v>
      </c>
      <c r="G170" s="585" t="s">
        <v>162</v>
      </c>
      <c r="H170"/>
      <c r="T170"/>
      <c r="U170"/>
      <c r="V170"/>
      <c r="W170"/>
    </row>
    <row r="171" spans="1:23" s="143" customFormat="1" ht="15" customHeight="1">
      <c r="A171" s="278" t="s">
        <v>353</v>
      </c>
      <c r="B171" s="296" t="s">
        <v>398</v>
      </c>
      <c r="C171" s="294">
        <v>44535</v>
      </c>
      <c r="D171" s="294">
        <v>44539</v>
      </c>
      <c r="E171" s="295">
        <v>44540</v>
      </c>
      <c r="F171" s="295" t="s">
        <v>11</v>
      </c>
      <c r="G171" s="295" t="s">
        <v>11</v>
      </c>
      <c r="H171"/>
      <c r="T171"/>
      <c r="U171"/>
      <c r="V171"/>
      <c r="W171"/>
    </row>
    <row r="172" spans="1:23" s="143" customFormat="1" ht="15" customHeight="1">
      <c r="A172" s="278" t="s">
        <v>269</v>
      </c>
      <c r="B172" s="296" t="s">
        <v>320</v>
      </c>
      <c r="C172" s="294">
        <v>44535</v>
      </c>
      <c r="D172" s="294">
        <v>44543</v>
      </c>
      <c r="E172" s="295" t="s">
        <v>11</v>
      </c>
      <c r="F172" s="295" t="s">
        <v>11</v>
      </c>
      <c r="G172" s="295">
        <v>44541</v>
      </c>
      <c r="H172"/>
      <c r="T172"/>
      <c r="U172"/>
      <c r="V172"/>
      <c r="W172"/>
    </row>
    <row r="173" spans="1:23" s="143" customFormat="1" ht="19.5" customHeight="1">
      <c r="A173" s="278" t="s">
        <v>239</v>
      </c>
      <c r="B173" s="296" t="s">
        <v>354</v>
      </c>
      <c r="C173" s="294">
        <v>44535</v>
      </c>
      <c r="D173" s="294">
        <v>44540</v>
      </c>
      <c r="E173" s="295" t="s">
        <v>11</v>
      </c>
      <c r="F173" s="295" t="s">
        <v>11</v>
      </c>
      <c r="G173" s="295" t="s">
        <v>11</v>
      </c>
      <c r="H173"/>
      <c r="T173"/>
      <c r="U173"/>
      <c r="V173"/>
      <c r="W173"/>
    </row>
    <row r="174" spans="1:23" s="143" customFormat="1" ht="19.5" customHeight="1">
      <c r="A174" s="278" t="s">
        <v>292</v>
      </c>
      <c r="B174" s="296" t="s">
        <v>320</v>
      </c>
      <c r="C174" s="294">
        <v>44538</v>
      </c>
      <c r="D174" s="294">
        <v>44542</v>
      </c>
      <c r="E174" s="295">
        <v>44543</v>
      </c>
      <c r="F174" s="295" t="s">
        <v>11</v>
      </c>
      <c r="G174" s="295" t="s">
        <v>11</v>
      </c>
      <c r="H174"/>
      <c r="T174"/>
      <c r="U174"/>
      <c r="V174"/>
      <c r="W174"/>
    </row>
    <row r="175" spans="1:23" s="143" customFormat="1" ht="19.5" customHeight="1">
      <c r="A175" s="278" t="s">
        <v>300</v>
      </c>
      <c r="B175" s="296" t="s">
        <v>357</v>
      </c>
      <c r="C175" s="294">
        <v>44538</v>
      </c>
      <c r="D175" s="294" t="s">
        <v>11</v>
      </c>
      <c r="E175" s="295" t="s">
        <v>11</v>
      </c>
      <c r="F175" s="295" t="s">
        <v>11</v>
      </c>
      <c r="G175" s="295">
        <v>44543</v>
      </c>
      <c r="H175"/>
      <c r="T175"/>
      <c r="U175"/>
      <c r="V175"/>
      <c r="W175"/>
    </row>
    <row r="176" spans="1:23" s="143" customFormat="1" ht="16.5" customHeight="1">
      <c r="A176" s="278" t="s">
        <v>272</v>
      </c>
      <c r="B176" s="296" t="s">
        <v>344</v>
      </c>
      <c r="C176" s="294">
        <v>44542</v>
      </c>
      <c r="D176" s="294">
        <v>44546</v>
      </c>
      <c r="E176" s="295">
        <v>44547</v>
      </c>
      <c r="F176" s="295" t="s">
        <v>11</v>
      </c>
      <c r="G176" s="295" t="s">
        <v>11</v>
      </c>
      <c r="H176"/>
      <c r="T176"/>
      <c r="U176"/>
      <c r="V176"/>
      <c r="W176"/>
    </row>
    <row r="177" spans="1:23" s="143" customFormat="1" ht="16.5" customHeight="1">
      <c r="A177" s="278" t="s">
        <v>238</v>
      </c>
      <c r="B177" s="296" t="s">
        <v>320</v>
      </c>
      <c r="C177" s="294">
        <v>44542</v>
      </c>
      <c r="D177" s="294">
        <v>44550</v>
      </c>
      <c r="E177" s="295" t="s">
        <v>11</v>
      </c>
      <c r="F177" s="295" t="s">
        <v>11</v>
      </c>
      <c r="G177" s="295">
        <v>44548</v>
      </c>
      <c r="H177"/>
      <c r="T177"/>
      <c r="U177"/>
      <c r="V177"/>
      <c r="W177"/>
    </row>
    <row r="178" spans="1:23" s="143" customFormat="1" ht="16.5" customHeight="1">
      <c r="A178" s="278" t="s">
        <v>240</v>
      </c>
      <c r="B178" s="296" t="s">
        <v>356</v>
      </c>
      <c r="C178" s="294">
        <v>44542</v>
      </c>
      <c r="D178" s="294">
        <v>44547</v>
      </c>
      <c r="E178" s="295" t="s">
        <v>11</v>
      </c>
      <c r="F178" s="295" t="s">
        <v>11</v>
      </c>
      <c r="G178" s="295" t="s">
        <v>11</v>
      </c>
      <c r="H178"/>
      <c r="T178"/>
      <c r="U178"/>
      <c r="V178"/>
      <c r="W178"/>
    </row>
    <row r="179" spans="1:23" s="143" customFormat="1" ht="16.5" customHeight="1">
      <c r="A179" s="278" t="s">
        <v>314</v>
      </c>
      <c r="B179" s="296" t="s">
        <v>355</v>
      </c>
      <c r="C179" s="294">
        <v>44545</v>
      </c>
      <c r="D179" s="294">
        <v>44549</v>
      </c>
      <c r="E179" s="295">
        <v>44550</v>
      </c>
      <c r="F179" s="295" t="s">
        <v>11</v>
      </c>
      <c r="G179" s="295" t="s">
        <v>11</v>
      </c>
      <c r="H179"/>
      <c r="T179"/>
      <c r="U179"/>
      <c r="V179"/>
      <c r="W179"/>
    </row>
    <row r="180" spans="1:23" s="143" customFormat="1" ht="16.5" customHeight="1">
      <c r="A180" s="278" t="s">
        <v>199</v>
      </c>
      <c r="B180" s="296" t="s">
        <v>356</v>
      </c>
      <c r="C180" s="294">
        <v>44545</v>
      </c>
      <c r="D180" s="294" t="s">
        <v>11</v>
      </c>
      <c r="E180" s="295" t="s">
        <v>11</v>
      </c>
      <c r="F180" s="295" t="s">
        <v>11</v>
      </c>
      <c r="G180" s="295">
        <v>44550</v>
      </c>
      <c r="H180"/>
      <c r="T180"/>
      <c r="U180"/>
      <c r="V180"/>
      <c r="W180"/>
    </row>
    <row r="181" spans="1:23" s="143" customFormat="1" ht="16.5" customHeight="1">
      <c r="A181" s="278" t="s">
        <v>308</v>
      </c>
      <c r="B181" s="296" t="s">
        <v>399</v>
      </c>
      <c r="C181" s="294">
        <v>44549</v>
      </c>
      <c r="D181" s="294">
        <v>44553</v>
      </c>
      <c r="E181" s="295">
        <v>44554</v>
      </c>
      <c r="F181" s="295" t="s">
        <v>11</v>
      </c>
      <c r="G181" s="295" t="s">
        <v>11</v>
      </c>
      <c r="H181"/>
      <c r="T181"/>
      <c r="U181"/>
      <c r="V181"/>
      <c r="W181"/>
    </row>
    <row r="182" spans="1:23" s="143" customFormat="1" ht="16.5" customHeight="1">
      <c r="A182" s="278" t="s">
        <v>307</v>
      </c>
      <c r="B182" s="296" t="s">
        <v>355</v>
      </c>
      <c r="C182" s="294">
        <v>44549</v>
      </c>
      <c r="D182" s="294">
        <v>44557</v>
      </c>
      <c r="E182" s="295" t="s">
        <v>11</v>
      </c>
      <c r="F182" s="295" t="s">
        <v>11</v>
      </c>
      <c r="G182" s="295">
        <v>44555</v>
      </c>
      <c r="H182"/>
      <c r="T182"/>
      <c r="U182"/>
      <c r="V182"/>
      <c r="W182"/>
    </row>
    <row r="183" spans="1:23" s="143" customFormat="1" ht="16.5" customHeight="1">
      <c r="A183" s="261" t="s">
        <v>244</v>
      </c>
      <c r="B183" s="262" t="s">
        <v>357</v>
      </c>
      <c r="C183" s="251">
        <v>44549</v>
      </c>
      <c r="D183" s="251">
        <v>44554</v>
      </c>
      <c r="E183" s="298" t="s">
        <v>11</v>
      </c>
      <c r="F183" s="298" t="s">
        <v>11</v>
      </c>
      <c r="G183" s="298" t="s">
        <v>11</v>
      </c>
      <c r="H183"/>
      <c r="T183"/>
      <c r="U183"/>
      <c r="V183"/>
      <c r="W183"/>
    </row>
    <row r="184" spans="1:23" s="143" customFormat="1" ht="16.5" customHeight="1">
      <c r="A184" s="261" t="s">
        <v>241</v>
      </c>
      <c r="B184" s="262" t="s">
        <v>355</v>
      </c>
      <c r="C184" s="251">
        <v>44552</v>
      </c>
      <c r="D184" s="251">
        <v>44556</v>
      </c>
      <c r="E184" s="298">
        <v>44557</v>
      </c>
      <c r="F184" s="298" t="s">
        <v>11</v>
      </c>
      <c r="G184" s="298" t="s">
        <v>11</v>
      </c>
      <c r="H184"/>
      <c r="T184"/>
      <c r="U184"/>
      <c r="V184"/>
      <c r="W184"/>
    </row>
    <row r="185" spans="1:23" s="143" customFormat="1" ht="16.5" customHeight="1">
      <c r="A185" s="261" t="s">
        <v>353</v>
      </c>
      <c r="B185" s="262" t="s">
        <v>391</v>
      </c>
      <c r="C185" s="251">
        <v>44552</v>
      </c>
      <c r="D185" s="251" t="s">
        <v>11</v>
      </c>
      <c r="E185" s="298" t="s">
        <v>11</v>
      </c>
      <c r="F185" s="298" t="s">
        <v>11</v>
      </c>
      <c r="G185" s="298">
        <v>44557</v>
      </c>
      <c r="H185"/>
      <c r="T185"/>
      <c r="U185"/>
      <c r="V185"/>
      <c r="W185"/>
    </row>
    <row r="186" spans="1:23" s="143" customFormat="1" ht="16.5" customHeight="1">
      <c r="A186" s="261" t="s">
        <v>300</v>
      </c>
      <c r="B186" s="262" t="s">
        <v>344</v>
      </c>
      <c r="C186" s="251">
        <v>44556</v>
      </c>
      <c r="D186" s="251">
        <v>44560</v>
      </c>
      <c r="E186" s="298">
        <v>44561</v>
      </c>
      <c r="F186" s="298" t="s">
        <v>11</v>
      </c>
      <c r="G186" s="298" t="s">
        <v>11</v>
      </c>
      <c r="H186"/>
      <c r="T186"/>
      <c r="U186"/>
      <c r="V186"/>
      <c r="W186"/>
    </row>
    <row r="187" spans="1:23" s="143" customFormat="1" ht="16.5" customHeight="1">
      <c r="A187" s="261" t="s">
        <v>269</v>
      </c>
      <c r="B187" s="262" t="s">
        <v>355</v>
      </c>
      <c r="C187" s="251">
        <v>44556</v>
      </c>
      <c r="D187" s="251">
        <v>44564</v>
      </c>
      <c r="E187" s="298" t="s">
        <v>11</v>
      </c>
      <c r="F187" s="298" t="s">
        <v>11</v>
      </c>
      <c r="G187" s="298">
        <v>44562</v>
      </c>
      <c r="H187"/>
      <c r="T187"/>
      <c r="U187"/>
      <c r="V187"/>
      <c r="W187"/>
    </row>
    <row r="188" spans="1:23" s="143" customFormat="1" ht="16.5" customHeight="1">
      <c r="A188" s="261" t="s">
        <v>243</v>
      </c>
      <c r="B188" s="262" t="s">
        <v>357</v>
      </c>
      <c r="C188" s="251">
        <v>44556</v>
      </c>
      <c r="D188" s="251">
        <v>44561</v>
      </c>
      <c r="E188" s="298" t="s">
        <v>11</v>
      </c>
      <c r="F188" s="298" t="s">
        <v>11</v>
      </c>
      <c r="G188" s="298" t="s">
        <v>11</v>
      </c>
      <c r="H188"/>
      <c r="T188"/>
      <c r="U188"/>
      <c r="V188"/>
      <c r="W188"/>
    </row>
    <row r="189" spans="1:23" s="143" customFormat="1" ht="16.5" customHeight="1">
      <c r="A189" s="261" t="s">
        <v>292</v>
      </c>
      <c r="B189" s="262" t="s">
        <v>355</v>
      </c>
      <c r="C189" s="251">
        <v>44559</v>
      </c>
      <c r="D189" s="251">
        <v>44563</v>
      </c>
      <c r="E189" s="298">
        <v>44564</v>
      </c>
      <c r="F189" s="298" t="s">
        <v>11</v>
      </c>
      <c r="G189" s="298" t="s">
        <v>11</v>
      </c>
      <c r="H189"/>
      <c r="T189"/>
      <c r="U189"/>
      <c r="V189"/>
      <c r="W189"/>
    </row>
    <row r="190" spans="1:23" s="143" customFormat="1" ht="16.5" customHeight="1" thickBot="1">
      <c r="A190" s="263" t="s">
        <v>272</v>
      </c>
      <c r="B190" s="264" t="s">
        <v>358</v>
      </c>
      <c r="C190" s="250">
        <v>44559</v>
      </c>
      <c r="D190" s="250" t="s">
        <v>11</v>
      </c>
      <c r="E190" s="297" t="s">
        <v>11</v>
      </c>
      <c r="F190" s="297" t="s">
        <v>11</v>
      </c>
      <c r="G190" s="297">
        <v>44564</v>
      </c>
      <c r="H190"/>
      <c r="T190"/>
      <c r="U190"/>
      <c r="V190"/>
      <c r="W190"/>
    </row>
    <row r="191" spans="1:23" s="143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3" customFormat="1" ht="16.5" customHeight="1">
      <c r="A192" s="163" t="s">
        <v>176</v>
      </c>
      <c r="B192" s="134"/>
      <c r="C192" s="135"/>
      <c r="D192" s="141"/>
      <c r="E192"/>
      <c r="F192"/>
      <c r="G192"/>
      <c r="H192"/>
      <c r="T192"/>
      <c r="U192"/>
      <c r="V192"/>
      <c r="W192"/>
    </row>
    <row r="193" spans="1:23" s="143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3" customFormat="1" ht="16.5" customHeight="1">
      <c r="A194" s="428" t="s">
        <v>192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3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3" customFormat="1" ht="15" customHeight="1">
      <c r="A196" t="s">
        <v>214</v>
      </c>
      <c r="B196" t="s">
        <v>193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3" customFormat="1" ht="15" customHeight="1">
      <c r="A197"/>
      <c r="B197" t="s">
        <v>194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3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3" customFormat="1" ht="15" customHeight="1">
      <c r="A199" t="s">
        <v>215</v>
      </c>
      <c r="B199" t="s">
        <v>216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3" customFormat="1" ht="15" customHeight="1">
      <c r="A200"/>
      <c r="B200" t="s">
        <v>217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3" customFormat="1" ht="15" customHeight="1">
      <c r="A201"/>
      <c r="B201"/>
      <c r="C201"/>
      <c r="D201"/>
      <c r="E201"/>
      <c r="F201"/>
      <c r="G201"/>
      <c r="H201"/>
      <c r="I201" s="139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3" customFormat="1" ht="15" customHeight="1">
      <c r="A202" t="s">
        <v>218</v>
      </c>
      <c r="B202" t="s">
        <v>219</v>
      </c>
      <c r="C202"/>
      <c r="D202"/>
      <c r="E202"/>
      <c r="F202"/>
      <c r="G202"/>
      <c r="H202"/>
      <c r="I202" s="137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220</v>
      </c>
    </row>
    <row r="206" spans="1:23">
      <c r="A206" t="s">
        <v>221</v>
      </c>
      <c r="B206" t="s">
        <v>222</v>
      </c>
    </row>
    <row r="207" spans="1:23">
      <c r="B207" t="s">
        <v>223</v>
      </c>
    </row>
    <row r="209" spans="1:2">
      <c r="A209" t="s">
        <v>224</v>
      </c>
      <c r="B209" t="s">
        <v>225</v>
      </c>
    </row>
    <row r="210" spans="1:2">
      <c r="B210" t="s">
        <v>226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H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6" width="14.85546875" customWidth="1"/>
    <col min="7" max="7" width="16" customWidth="1"/>
    <col min="8" max="8" width="19.140625" customWidth="1"/>
  </cols>
  <sheetData>
    <row r="1" spans="1:8" ht="26.25" customHeight="1">
      <c r="A1" s="1206" t="s">
        <v>163</v>
      </c>
      <c r="B1" s="1206"/>
      <c r="C1" s="1206"/>
      <c r="D1" s="1206"/>
      <c r="E1" s="1206"/>
      <c r="F1" s="1206"/>
      <c r="G1" s="1206"/>
      <c r="H1" s="1206"/>
    </row>
    <row r="2" spans="1:8" ht="18.75">
      <c r="A2" s="1207" t="s">
        <v>167</v>
      </c>
      <c r="B2" s="1207"/>
      <c r="C2" s="1207"/>
      <c r="D2" s="1207"/>
      <c r="E2" s="1207"/>
      <c r="F2" s="1207"/>
      <c r="G2" s="1207"/>
      <c r="H2" s="1207"/>
    </row>
    <row r="3" spans="1:8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</row>
    <row r="4" spans="1:8" ht="21" thickTop="1">
      <c r="A4" s="1365" t="s">
        <v>19</v>
      </c>
      <c r="B4" s="1365"/>
      <c r="C4" s="1365"/>
      <c r="D4" s="1365"/>
      <c r="E4" s="1365"/>
      <c r="F4" s="1365"/>
      <c r="G4" s="1365"/>
      <c r="H4" s="1365"/>
    </row>
    <row r="5" spans="1:8" ht="20.25">
      <c r="A5" s="19"/>
      <c r="B5" s="19"/>
      <c r="C5" s="19"/>
    </row>
    <row r="6" spans="1:8">
      <c r="A6" s="189" t="s">
        <v>91</v>
      </c>
      <c r="B6" s="18"/>
      <c r="C6" s="18"/>
      <c r="G6" s="319" t="s">
        <v>47</v>
      </c>
      <c r="H6" s="320">
        <f ca="1">TODAY()</f>
        <v>45713</v>
      </c>
    </row>
    <row r="7" spans="1:8" ht="15" thickBot="1"/>
    <row r="8" spans="1:8">
      <c r="A8" s="1366" t="s">
        <v>561</v>
      </c>
      <c r="B8" s="1368" t="s">
        <v>33</v>
      </c>
      <c r="C8" s="886" t="s">
        <v>29</v>
      </c>
      <c r="D8" s="1370"/>
      <c r="E8" s="1370"/>
      <c r="F8" s="1370"/>
      <c r="G8" s="1370"/>
      <c r="H8" s="1371"/>
    </row>
    <row r="9" spans="1:8">
      <c r="A9" s="1367"/>
      <c r="B9" s="1369"/>
      <c r="C9" s="883" t="s">
        <v>34</v>
      </c>
      <c r="D9" s="883" t="s">
        <v>543</v>
      </c>
      <c r="E9" s="883" t="s">
        <v>544</v>
      </c>
      <c r="F9" s="883" t="s">
        <v>854</v>
      </c>
      <c r="G9" s="883" t="s">
        <v>545</v>
      </c>
      <c r="H9" s="887" t="s">
        <v>546</v>
      </c>
    </row>
    <row r="10" spans="1:8" ht="21" customHeight="1">
      <c r="A10" s="888" t="s">
        <v>724</v>
      </c>
      <c r="B10" s="884" t="s">
        <v>626</v>
      </c>
      <c r="C10" s="885">
        <v>45717</v>
      </c>
      <c r="D10" s="885">
        <v>45724</v>
      </c>
      <c r="E10" s="885">
        <v>45725</v>
      </c>
      <c r="F10" s="885">
        <v>45726</v>
      </c>
      <c r="G10" s="885">
        <v>45727</v>
      </c>
      <c r="H10" s="889">
        <v>45728</v>
      </c>
    </row>
    <row r="11" spans="1:8" ht="21" customHeight="1">
      <c r="A11" s="888" t="s">
        <v>445</v>
      </c>
      <c r="B11" s="884" t="s">
        <v>847</v>
      </c>
      <c r="C11" s="885">
        <v>45724</v>
      </c>
      <c r="D11" s="885">
        <v>45731</v>
      </c>
      <c r="E11" s="885">
        <v>45732</v>
      </c>
      <c r="F11" s="885">
        <v>45733</v>
      </c>
      <c r="G11" s="885">
        <v>45734</v>
      </c>
      <c r="H11" s="889">
        <v>45735</v>
      </c>
    </row>
    <row r="12" spans="1:8" ht="21" customHeight="1">
      <c r="A12" s="888" t="s">
        <v>753</v>
      </c>
      <c r="B12" s="884" t="s">
        <v>848</v>
      </c>
      <c r="C12" s="885">
        <v>45731</v>
      </c>
      <c r="D12" s="885">
        <v>45732</v>
      </c>
      <c r="E12" s="885">
        <v>45733</v>
      </c>
      <c r="F12" s="885">
        <v>45734</v>
      </c>
      <c r="G12" s="885">
        <v>45735</v>
      </c>
      <c r="H12" s="889">
        <v>45736</v>
      </c>
    </row>
    <row r="13" spans="1:8" ht="21" customHeight="1">
      <c r="A13" s="888" t="s">
        <v>849</v>
      </c>
      <c r="B13" s="884" t="s">
        <v>850</v>
      </c>
      <c r="C13" s="885">
        <v>45738</v>
      </c>
      <c r="D13" s="885">
        <v>45745</v>
      </c>
      <c r="E13" s="885">
        <v>45746</v>
      </c>
      <c r="F13" s="885">
        <v>45747</v>
      </c>
      <c r="G13" s="885">
        <v>45748</v>
      </c>
      <c r="H13" s="889">
        <v>45749</v>
      </c>
    </row>
    <row r="14" spans="1:8" ht="21" customHeight="1">
      <c r="A14" s="888" t="s">
        <v>724</v>
      </c>
      <c r="B14" s="884" t="s">
        <v>627</v>
      </c>
      <c r="C14" s="885">
        <v>45745</v>
      </c>
      <c r="D14" s="885">
        <v>45752</v>
      </c>
      <c r="E14" s="885">
        <v>45753</v>
      </c>
      <c r="F14" s="885">
        <v>45754</v>
      </c>
      <c r="G14" s="885">
        <v>45755</v>
      </c>
      <c r="H14" s="889">
        <v>45756</v>
      </c>
    </row>
    <row r="15" spans="1:8" ht="21" customHeight="1">
      <c r="A15" s="888" t="s">
        <v>445</v>
      </c>
      <c r="B15" s="884" t="s">
        <v>851</v>
      </c>
      <c r="C15" s="885">
        <v>45752</v>
      </c>
      <c r="D15" s="885">
        <v>45759</v>
      </c>
      <c r="E15" s="885">
        <v>45760</v>
      </c>
      <c r="F15" s="885">
        <v>45761</v>
      </c>
      <c r="G15" s="885">
        <v>45762</v>
      </c>
      <c r="H15" s="889">
        <v>45763</v>
      </c>
    </row>
    <row r="16" spans="1:8" ht="21" customHeight="1">
      <c r="A16" s="888" t="s">
        <v>753</v>
      </c>
      <c r="B16" s="884" t="s">
        <v>852</v>
      </c>
      <c r="C16" s="885">
        <v>45759</v>
      </c>
      <c r="D16" s="885">
        <v>45766</v>
      </c>
      <c r="E16" s="885">
        <v>45767</v>
      </c>
      <c r="F16" s="885">
        <v>45768</v>
      </c>
      <c r="G16" s="885">
        <v>45769</v>
      </c>
      <c r="H16" s="889">
        <v>45770</v>
      </c>
    </row>
    <row r="17" spans="1:8" ht="21" customHeight="1" thickBot="1">
      <c r="A17" s="890" t="s">
        <v>849</v>
      </c>
      <c r="B17" s="891" t="s">
        <v>853</v>
      </c>
      <c r="C17" s="892">
        <v>45766</v>
      </c>
      <c r="D17" s="892">
        <v>45773</v>
      </c>
      <c r="E17" s="892">
        <v>45774</v>
      </c>
      <c r="F17" s="892">
        <v>45775</v>
      </c>
      <c r="G17" s="892">
        <v>45776</v>
      </c>
      <c r="H17" s="893">
        <v>45777</v>
      </c>
    </row>
    <row r="19" spans="1:8">
      <c r="A19" s="896" t="s">
        <v>116</v>
      </c>
      <c r="B19" s="895"/>
    </row>
    <row r="20" spans="1:8">
      <c r="A20" s="894" t="s">
        <v>547</v>
      </c>
      <c r="B20" s="895" t="s">
        <v>548</v>
      </c>
    </row>
    <row r="21" spans="1:8">
      <c r="A21" s="894" t="s">
        <v>549</v>
      </c>
      <c r="B21" s="895" t="s">
        <v>550</v>
      </c>
    </row>
  </sheetData>
  <mergeCells count="7">
    <mergeCell ref="A1:H1"/>
    <mergeCell ref="A2:H2"/>
    <mergeCell ref="A4:H4"/>
    <mergeCell ref="A8:A9"/>
    <mergeCell ref="B8:B9"/>
    <mergeCell ref="A3:H3"/>
    <mergeCell ref="D8:H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206" t="s">
        <v>163</v>
      </c>
      <c r="B1" s="1206"/>
      <c r="C1" s="1206"/>
      <c r="D1" s="1206"/>
      <c r="E1" s="1206"/>
      <c r="F1" s="1206"/>
      <c r="G1" s="1206"/>
    </row>
    <row r="2" spans="1:7" ht="18.75">
      <c r="A2" s="1207" t="s">
        <v>167</v>
      </c>
      <c r="B2" s="1207"/>
      <c r="C2" s="1207"/>
      <c r="D2" s="1207"/>
      <c r="E2" s="1207"/>
      <c r="F2" s="1207"/>
      <c r="G2" s="1207"/>
    </row>
    <row r="3" spans="1:7" ht="19.5" thickBot="1">
      <c r="A3" s="1208" t="s">
        <v>168</v>
      </c>
      <c r="B3" s="1208"/>
      <c r="C3" s="1208"/>
      <c r="D3" s="1208"/>
      <c r="E3" s="1208"/>
      <c r="F3" s="1208"/>
      <c r="G3" s="1208"/>
    </row>
    <row r="4" spans="1:7" ht="21" thickTop="1">
      <c r="A4" s="1348" t="s">
        <v>19</v>
      </c>
      <c r="B4" s="1348"/>
      <c r="C4" s="1348"/>
      <c r="D4" s="1348"/>
      <c r="E4" s="1348"/>
      <c r="F4" s="1348"/>
      <c r="G4" s="1348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9" t="s">
        <v>91</v>
      </c>
      <c r="B6" s="18"/>
      <c r="C6" s="18"/>
      <c r="D6" s="18"/>
      <c r="E6" s="18"/>
      <c r="F6" s="319" t="s">
        <v>47</v>
      </c>
      <c r="G6" s="320">
        <f ca="1">TODAY()</f>
        <v>45713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341" t="s">
        <v>464</v>
      </c>
      <c r="B8" s="1343" t="s">
        <v>2</v>
      </c>
      <c r="C8" s="1343" t="s">
        <v>456</v>
      </c>
      <c r="D8" s="628" t="s">
        <v>24</v>
      </c>
      <c r="E8" s="628" t="s">
        <v>4</v>
      </c>
      <c r="F8" s="629" t="s">
        <v>5</v>
      </c>
      <c r="G8" s="53"/>
    </row>
    <row r="9" spans="1:7" ht="15">
      <c r="A9" s="1342"/>
      <c r="B9" s="1344"/>
      <c r="C9" s="1344"/>
      <c r="D9" s="624" t="s">
        <v>130</v>
      </c>
      <c r="E9" s="624" t="s">
        <v>479</v>
      </c>
      <c r="F9" s="630" t="s">
        <v>480</v>
      </c>
      <c r="G9" s="53"/>
    </row>
    <row r="10" spans="1:7" ht="15">
      <c r="A10" s="723" t="s">
        <v>540</v>
      </c>
      <c r="B10" s="904" t="s">
        <v>578</v>
      </c>
      <c r="C10" s="905">
        <v>45574</v>
      </c>
      <c r="D10" s="627">
        <v>45580</v>
      </c>
      <c r="E10" s="627">
        <v>45581</v>
      </c>
      <c r="F10" s="633">
        <v>45582</v>
      </c>
    </row>
    <row r="11" spans="1:7" ht="15">
      <c r="A11" s="723" t="s">
        <v>620</v>
      </c>
      <c r="B11" s="904" t="s">
        <v>619</v>
      </c>
      <c r="C11" s="905">
        <v>45581</v>
      </c>
      <c r="D11" s="627">
        <v>45587</v>
      </c>
      <c r="E11" s="627">
        <v>45588</v>
      </c>
      <c r="F11" s="633">
        <v>45589</v>
      </c>
    </row>
    <row r="12" spans="1:7" ht="15">
      <c r="A12" s="631" t="s">
        <v>460</v>
      </c>
      <c r="B12" s="906" t="s">
        <v>608</v>
      </c>
      <c r="C12" s="905">
        <v>45588</v>
      </c>
      <c r="D12" s="626">
        <v>45594</v>
      </c>
      <c r="E12" s="626">
        <v>45595</v>
      </c>
      <c r="F12" s="632">
        <v>45596</v>
      </c>
      <c r="G12" s="9"/>
    </row>
    <row r="13" spans="1:7" ht="15">
      <c r="A13" s="631" t="s">
        <v>452</v>
      </c>
      <c r="B13" s="906" t="s">
        <v>633</v>
      </c>
      <c r="C13" s="905">
        <v>45595</v>
      </c>
      <c r="D13" s="626">
        <v>45601</v>
      </c>
      <c r="E13" s="626">
        <v>45602</v>
      </c>
      <c r="F13" s="632">
        <v>45603</v>
      </c>
      <c r="G13" s="9"/>
    </row>
    <row r="14" spans="1:7" ht="15">
      <c r="A14" s="631" t="s">
        <v>540</v>
      </c>
      <c r="B14" s="906" t="s">
        <v>608</v>
      </c>
      <c r="C14" s="905">
        <v>45602</v>
      </c>
      <c r="D14" s="626">
        <v>45608</v>
      </c>
      <c r="E14" s="626">
        <v>45609</v>
      </c>
      <c r="F14" s="632">
        <v>45610</v>
      </c>
      <c r="G14" s="9"/>
    </row>
    <row r="15" spans="1:7" ht="15">
      <c r="A15" s="723" t="s">
        <v>620</v>
      </c>
      <c r="B15" s="904" t="s">
        <v>634</v>
      </c>
      <c r="C15" s="905">
        <v>45609</v>
      </c>
      <c r="D15" s="627">
        <v>45615</v>
      </c>
      <c r="E15" s="627">
        <v>45616</v>
      </c>
      <c r="F15" s="633">
        <v>45617</v>
      </c>
      <c r="G15" s="53"/>
    </row>
    <row r="16" spans="1:7" ht="15.75" thickBot="1">
      <c r="A16" s="917" t="s">
        <v>460</v>
      </c>
      <c r="B16" s="918" t="s">
        <v>618</v>
      </c>
      <c r="C16" s="907">
        <v>45616</v>
      </c>
      <c r="D16" s="856">
        <v>45622</v>
      </c>
      <c r="E16" s="856">
        <v>45623</v>
      </c>
      <c r="F16" s="908">
        <v>45624</v>
      </c>
      <c r="G16" s="53"/>
    </row>
    <row r="17" spans="1:5" ht="15">
      <c r="A17" s="903" t="s">
        <v>462</v>
      </c>
      <c r="B17" s="897"/>
    </row>
    <row r="18" spans="1:5" ht="15">
      <c r="A18" s="898" t="s">
        <v>463</v>
      </c>
      <c r="B18" s="897"/>
    </row>
    <row r="19" spans="1:5" ht="15" thickBot="1"/>
    <row r="20" spans="1:5">
      <c r="A20" s="1341" t="s">
        <v>563</v>
      </c>
      <c r="B20" s="1343" t="s">
        <v>2</v>
      </c>
      <c r="C20" s="1343" t="s">
        <v>542</v>
      </c>
      <c r="D20" s="628" t="s">
        <v>4</v>
      </c>
      <c r="E20" s="629" t="s">
        <v>5</v>
      </c>
    </row>
    <row r="21" spans="1:5">
      <c r="A21" s="1342"/>
      <c r="B21" s="1344"/>
      <c r="C21" s="1344"/>
      <c r="D21" s="624" t="s">
        <v>127</v>
      </c>
      <c r="E21" s="630" t="s">
        <v>127</v>
      </c>
    </row>
    <row r="22" spans="1:5" ht="15">
      <c r="A22" s="723" t="s">
        <v>541</v>
      </c>
      <c r="B22" s="904" t="s">
        <v>619</v>
      </c>
      <c r="C22" s="905">
        <v>45570</v>
      </c>
      <c r="D22" s="627">
        <v>45578</v>
      </c>
      <c r="E22" s="633">
        <v>45579</v>
      </c>
    </row>
    <row r="23" spans="1:5" ht="15">
      <c r="A23" s="723" t="s">
        <v>537</v>
      </c>
      <c r="B23" s="904" t="s">
        <v>631</v>
      </c>
      <c r="C23" s="905">
        <v>45577</v>
      </c>
      <c r="D23" s="627">
        <v>45585</v>
      </c>
      <c r="E23" s="633">
        <v>45586</v>
      </c>
    </row>
    <row r="24" spans="1:5" ht="15">
      <c r="A24" s="631" t="s">
        <v>551</v>
      </c>
      <c r="B24" s="906" t="s">
        <v>635</v>
      </c>
      <c r="C24" s="905">
        <v>45584</v>
      </c>
      <c r="D24" s="627">
        <v>45592</v>
      </c>
      <c r="E24" s="633">
        <v>45593</v>
      </c>
    </row>
    <row r="25" spans="1:5" ht="15">
      <c r="A25" s="631" t="s">
        <v>541</v>
      </c>
      <c r="B25" s="906" t="s">
        <v>609</v>
      </c>
      <c r="C25" s="905">
        <v>45591</v>
      </c>
      <c r="D25" s="627">
        <v>45599</v>
      </c>
      <c r="E25" s="633">
        <v>45600</v>
      </c>
    </row>
    <row r="26" spans="1:5" ht="15">
      <c r="A26" s="723" t="s">
        <v>537</v>
      </c>
      <c r="B26" s="904" t="s">
        <v>636</v>
      </c>
      <c r="C26" s="905">
        <v>45599</v>
      </c>
      <c r="D26" s="627">
        <v>45607</v>
      </c>
      <c r="E26" s="633">
        <v>45608</v>
      </c>
    </row>
    <row r="27" spans="1:5" ht="15.75" thickBot="1">
      <c r="A27" s="917" t="s">
        <v>551</v>
      </c>
      <c r="B27" s="918" t="s">
        <v>577</v>
      </c>
      <c r="C27" s="907">
        <v>45606</v>
      </c>
      <c r="D27" s="993">
        <v>45614</v>
      </c>
      <c r="E27" s="994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3" sqref="A23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</row>
    <row r="2" spans="1:11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</row>
    <row r="3" spans="1:11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</row>
    <row r="4" spans="1:11" s="39" customFormat="1" ht="21.75" customHeight="1" thickTop="1">
      <c r="A4" s="1205" t="s">
        <v>190</v>
      </c>
      <c r="B4" s="1205"/>
      <c r="C4" s="1205"/>
      <c r="D4" s="1205"/>
      <c r="E4" s="1205"/>
      <c r="F4" s="1205"/>
      <c r="G4" s="1205"/>
      <c r="H4" s="1205"/>
      <c r="I4" s="1205"/>
    </row>
    <row r="5" spans="1:11" s="40" customFormat="1" ht="15.75" customHeight="1">
      <c r="A5" s="187" t="s">
        <v>91</v>
      </c>
      <c r="D5" s="43"/>
      <c r="E5" s="39"/>
      <c r="F5" s="42"/>
      <c r="G5" s="269"/>
      <c r="H5" s="269"/>
    </row>
    <row r="6" spans="1:11" s="64" customFormat="1" ht="18.75">
      <c r="E6" s="40"/>
      <c r="F6" s="7"/>
      <c r="G6" s="20"/>
      <c r="H6" s="319" t="s">
        <v>47</v>
      </c>
      <c r="I6" s="320">
        <f ca="1">TODAY()</f>
        <v>45713</v>
      </c>
    </row>
    <row r="7" spans="1:11" s="64" customFormat="1" ht="19.5" customHeight="1" thickBot="1">
      <c r="A7" s="191" t="s">
        <v>253</v>
      </c>
      <c r="B7" s="192"/>
      <c r="C7" s="193"/>
      <c r="D7" s="194"/>
      <c r="F7" s="39"/>
      <c r="G7" s="39"/>
      <c r="H7" s="39"/>
      <c r="I7" s="39"/>
    </row>
    <row r="8" spans="1:11" s="64" customFormat="1" ht="27" customHeight="1">
      <c r="A8" s="1375" t="s">
        <v>184</v>
      </c>
      <c r="B8" s="1377" t="s">
        <v>82</v>
      </c>
      <c r="C8" s="279" t="s">
        <v>229</v>
      </c>
      <c r="D8" s="1372" t="s">
        <v>25</v>
      </c>
      <c r="E8" s="1373"/>
      <c r="F8" s="1373"/>
      <c r="G8" s="1373"/>
      <c r="H8" s="1373"/>
      <c r="I8" s="1374"/>
    </row>
    <row r="9" spans="1:11" s="64" customFormat="1" ht="18.75" customHeight="1">
      <c r="A9" s="1376"/>
      <c r="B9" s="1378"/>
      <c r="C9" s="857" t="s">
        <v>185</v>
      </c>
      <c r="D9" s="440" t="s">
        <v>186</v>
      </c>
      <c r="E9" s="440" t="s">
        <v>7</v>
      </c>
      <c r="F9" s="440" t="s">
        <v>23</v>
      </c>
      <c r="G9" s="440" t="s">
        <v>22</v>
      </c>
      <c r="H9" s="441" t="s">
        <v>5</v>
      </c>
      <c r="I9" s="441" t="s">
        <v>24</v>
      </c>
    </row>
    <row r="10" spans="1:11" s="64" customFormat="1" ht="18.75" customHeight="1">
      <c r="A10" s="245" t="s">
        <v>478</v>
      </c>
      <c r="B10" s="481" t="s">
        <v>711</v>
      </c>
      <c r="C10" s="871">
        <v>45719</v>
      </c>
      <c r="D10" s="871">
        <f t="shared" ref="D10:D17" si="0">C10+2</f>
        <v>45721</v>
      </c>
      <c r="E10" s="871">
        <f t="shared" ref="E10:E17" si="1">C10+7</f>
        <v>45726</v>
      </c>
      <c r="F10" s="871">
        <f t="shared" ref="F10:F17" si="2">C10+8</f>
        <v>45727</v>
      </c>
      <c r="G10" s="871">
        <f t="shared" ref="G10:G17" si="3">C10+9</f>
        <v>45728</v>
      </c>
      <c r="H10" s="872">
        <f t="shared" ref="H10:H17" si="4">C10+10</f>
        <v>45729</v>
      </c>
      <c r="I10" s="873">
        <f>C10+5</f>
        <v>45724</v>
      </c>
    </row>
    <row r="11" spans="1:11" s="64" customFormat="1" ht="18.75" customHeight="1">
      <c r="A11" s="245" t="s">
        <v>448</v>
      </c>
      <c r="B11" s="481" t="s">
        <v>712</v>
      </c>
      <c r="C11" s="874">
        <f>C10+7</f>
        <v>45726</v>
      </c>
      <c r="D11" s="874">
        <f t="shared" si="0"/>
        <v>45728</v>
      </c>
      <c r="E11" s="874">
        <f t="shared" si="1"/>
        <v>45733</v>
      </c>
      <c r="F11" s="874">
        <f t="shared" si="2"/>
        <v>45734</v>
      </c>
      <c r="G11" s="874">
        <f t="shared" si="3"/>
        <v>45735</v>
      </c>
      <c r="H11" s="875">
        <f t="shared" si="4"/>
        <v>45736</v>
      </c>
      <c r="I11" s="873">
        <f t="shared" ref="I11:I17" si="5">C11+5</f>
        <v>45731</v>
      </c>
    </row>
    <row r="12" spans="1:11" s="64" customFormat="1" ht="18.75" customHeight="1">
      <c r="A12" s="245" t="s">
        <v>477</v>
      </c>
      <c r="B12" s="481" t="s">
        <v>713</v>
      </c>
      <c r="C12" s="874">
        <f t="shared" ref="C12:C17" si="6">C11+7</f>
        <v>45733</v>
      </c>
      <c r="D12" s="874">
        <f t="shared" si="0"/>
        <v>45735</v>
      </c>
      <c r="E12" s="874">
        <f t="shared" si="1"/>
        <v>45740</v>
      </c>
      <c r="F12" s="874">
        <f t="shared" si="2"/>
        <v>45741</v>
      </c>
      <c r="G12" s="874">
        <f t="shared" si="3"/>
        <v>45742</v>
      </c>
      <c r="H12" s="875">
        <f t="shared" si="4"/>
        <v>45743</v>
      </c>
      <c r="I12" s="873">
        <f t="shared" si="5"/>
        <v>45738</v>
      </c>
    </row>
    <row r="13" spans="1:11" s="64" customFormat="1" ht="18.75" customHeight="1">
      <c r="A13" s="245" t="s">
        <v>478</v>
      </c>
      <c r="B13" s="481" t="s">
        <v>762</v>
      </c>
      <c r="C13" s="874">
        <f t="shared" si="6"/>
        <v>45740</v>
      </c>
      <c r="D13" s="874">
        <f t="shared" si="0"/>
        <v>45742</v>
      </c>
      <c r="E13" s="874">
        <f>C13+7</f>
        <v>45747</v>
      </c>
      <c r="F13" s="874">
        <f>C13+8</f>
        <v>45748</v>
      </c>
      <c r="G13" s="874">
        <f>C13+9</f>
        <v>45749</v>
      </c>
      <c r="H13" s="875">
        <f>C13+10</f>
        <v>45750</v>
      </c>
      <c r="I13" s="873">
        <f t="shared" si="5"/>
        <v>45745</v>
      </c>
    </row>
    <row r="14" spans="1:11" s="273" customFormat="1" ht="18.75" customHeight="1">
      <c r="A14" s="245" t="s">
        <v>448</v>
      </c>
      <c r="B14" s="481" t="s">
        <v>763</v>
      </c>
      <c r="C14" s="874">
        <f t="shared" si="6"/>
        <v>45747</v>
      </c>
      <c r="D14" s="874">
        <f t="shared" si="0"/>
        <v>45749</v>
      </c>
      <c r="E14" s="874">
        <f>C14+7</f>
        <v>45754</v>
      </c>
      <c r="F14" s="874">
        <f>C14+8</f>
        <v>45755</v>
      </c>
      <c r="G14" s="874">
        <f>C14+9</f>
        <v>45756</v>
      </c>
      <c r="H14" s="875">
        <f>C14+10</f>
        <v>45757</v>
      </c>
      <c r="I14" s="873">
        <f t="shared" si="5"/>
        <v>45752</v>
      </c>
      <c r="J14" s="64"/>
      <c r="K14" s="64"/>
    </row>
    <row r="15" spans="1:11" s="64" customFormat="1" ht="18.75" customHeight="1">
      <c r="A15" s="245" t="s">
        <v>477</v>
      </c>
      <c r="B15" s="481" t="s">
        <v>764</v>
      </c>
      <c r="C15" s="874">
        <f t="shared" si="6"/>
        <v>45754</v>
      </c>
      <c r="D15" s="874">
        <f t="shared" si="0"/>
        <v>45756</v>
      </c>
      <c r="E15" s="874">
        <f t="shared" si="1"/>
        <v>45761</v>
      </c>
      <c r="F15" s="874">
        <f t="shared" si="2"/>
        <v>45762</v>
      </c>
      <c r="G15" s="874">
        <f t="shared" si="3"/>
        <v>45763</v>
      </c>
      <c r="H15" s="875">
        <f t="shared" si="4"/>
        <v>45764</v>
      </c>
      <c r="I15" s="873">
        <f t="shared" si="5"/>
        <v>45759</v>
      </c>
    </row>
    <row r="16" spans="1:11" s="64" customFormat="1" ht="18.75" customHeight="1">
      <c r="A16" s="245" t="s">
        <v>478</v>
      </c>
      <c r="B16" s="481" t="s">
        <v>765</v>
      </c>
      <c r="C16" s="874">
        <f t="shared" si="6"/>
        <v>45761</v>
      </c>
      <c r="D16" s="874">
        <f>C16+2</f>
        <v>45763</v>
      </c>
      <c r="E16" s="874">
        <f>C16+7</f>
        <v>45768</v>
      </c>
      <c r="F16" s="874">
        <f>C16+8</f>
        <v>45769</v>
      </c>
      <c r="G16" s="874">
        <f>C16+9</f>
        <v>45770</v>
      </c>
      <c r="H16" s="875">
        <f>C16+10</f>
        <v>45771</v>
      </c>
      <c r="I16" s="873">
        <f t="shared" si="5"/>
        <v>45766</v>
      </c>
    </row>
    <row r="17" spans="1:9" s="64" customFormat="1" ht="18.75" customHeight="1">
      <c r="A17" s="245" t="s">
        <v>448</v>
      </c>
      <c r="B17" s="481" t="s">
        <v>766</v>
      </c>
      <c r="C17" s="874">
        <f t="shared" si="6"/>
        <v>45768</v>
      </c>
      <c r="D17" s="874">
        <f t="shared" si="0"/>
        <v>45770</v>
      </c>
      <c r="E17" s="874">
        <f t="shared" si="1"/>
        <v>45775</v>
      </c>
      <c r="F17" s="874">
        <f t="shared" si="2"/>
        <v>45776</v>
      </c>
      <c r="G17" s="874">
        <f t="shared" si="3"/>
        <v>45777</v>
      </c>
      <c r="H17" s="875">
        <f t="shared" si="4"/>
        <v>45778</v>
      </c>
      <c r="I17" s="873">
        <f t="shared" si="5"/>
        <v>45773</v>
      </c>
    </row>
    <row r="18" spans="1:9" s="64" customFormat="1" ht="18.75" customHeight="1" thickBot="1">
      <c r="A18" s="822"/>
      <c r="B18" s="823"/>
      <c r="C18" s="246"/>
      <c r="D18" s="246"/>
      <c r="E18" s="246"/>
      <c r="F18" s="246"/>
      <c r="G18" s="246"/>
      <c r="H18" s="299"/>
      <c r="I18" s="749"/>
    </row>
    <row r="19" spans="1:9" s="64" customFormat="1"/>
    <row r="20" spans="1:9" s="64" customFormat="1">
      <c r="A20" s="163" t="s">
        <v>176</v>
      </c>
    </row>
    <row r="21" spans="1:9" s="64" customFormat="1" ht="12" customHeight="1"/>
    <row r="22" spans="1:9" s="64" customFormat="1" ht="15">
      <c r="A22" s="429" t="s">
        <v>177</v>
      </c>
      <c r="B22" s="430" t="s">
        <v>425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25" customFormat="1" ht="26.25">
      <c r="A1" s="1262" t="s">
        <v>163</v>
      </c>
      <c r="B1" s="1262"/>
      <c r="C1" s="1262"/>
      <c r="D1" s="1262"/>
      <c r="E1" s="591"/>
      <c r="F1" s="591"/>
    </row>
    <row r="2" spans="1:6" s="323" customFormat="1" ht="18.75">
      <c r="A2" s="1263" t="s">
        <v>167</v>
      </c>
      <c r="B2" s="1263"/>
      <c r="C2" s="1263"/>
      <c r="D2" s="1263"/>
      <c r="E2" s="592"/>
      <c r="F2" s="592"/>
    </row>
    <row r="3" spans="1:6" s="323" customFormat="1" ht="18.75">
      <c r="A3" s="1263" t="s">
        <v>168</v>
      </c>
      <c r="B3" s="1263"/>
      <c r="C3" s="1263"/>
      <c r="D3" s="1263"/>
      <c r="E3" s="592"/>
      <c r="F3" s="592"/>
    </row>
    <row r="4" spans="1:6" s="431" customFormat="1" ht="21.75" customHeight="1" thickBot="1">
      <c r="A4" s="1379" t="s">
        <v>190</v>
      </c>
      <c r="B4" s="1379"/>
      <c r="C4" s="1379"/>
      <c r="D4" s="1379"/>
      <c r="E4" s="283"/>
      <c r="F4" s="283"/>
    </row>
    <row r="5" spans="1:6" s="40" customFormat="1" ht="15.75" customHeight="1" thickTop="1">
      <c r="A5" s="187" t="s">
        <v>91</v>
      </c>
      <c r="D5" s="43"/>
    </row>
    <row r="6" spans="1:6">
      <c r="C6" s="397" t="s">
        <v>47</v>
      </c>
      <c r="D6" s="398">
        <f ca="1">TODAY()</f>
        <v>45713</v>
      </c>
    </row>
    <row r="7" spans="1:6" ht="19.5" customHeight="1" thickBot="1">
      <c r="A7" s="432" t="s">
        <v>201</v>
      </c>
      <c r="B7" s="433"/>
      <c r="C7" s="434"/>
      <c r="D7" s="435"/>
      <c r="E7" s="397"/>
      <c r="F7" s="398"/>
    </row>
    <row r="8" spans="1:6" ht="20.25" customHeight="1">
      <c r="A8" s="1375" t="s">
        <v>184</v>
      </c>
      <c r="B8" s="1380" t="s">
        <v>82</v>
      </c>
      <c r="C8" s="1002" t="s">
        <v>29</v>
      </c>
      <c r="D8" s="571" t="s">
        <v>25</v>
      </c>
      <c r="E8" s="431"/>
      <c r="F8" s="431"/>
    </row>
    <row r="9" spans="1:6" ht="18.75" customHeight="1">
      <c r="A9" s="1376"/>
      <c r="B9" s="1381"/>
      <c r="C9" s="1003" t="s">
        <v>185</v>
      </c>
      <c r="D9" s="441" t="s">
        <v>200</v>
      </c>
    </row>
    <row r="10" spans="1:6" ht="18" customHeight="1">
      <c r="A10" s="436" t="s">
        <v>597</v>
      </c>
      <c r="B10" s="437" t="s">
        <v>571</v>
      </c>
      <c r="C10" s="876">
        <v>45505</v>
      </c>
      <c r="D10" s="877">
        <f>C10+6</f>
        <v>45511</v>
      </c>
    </row>
    <row r="11" spans="1:6" ht="18" customHeight="1">
      <c r="A11" s="436" t="s">
        <v>598</v>
      </c>
      <c r="B11" s="437" t="s">
        <v>599</v>
      </c>
      <c r="C11" s="876">
        <v>45507</v>
      </c>
      <c r="D11" s="877">
        <f t="shared" ref="D11:D24" si="0">C11+6</f>
        <v>45513</v>
      </c>
    </row>
    <row r="12" spans="1:6" ht="18" customHeight="1">
      <c r="A12" s="436" t="s">
        <v>600</v>
      </c>
      <c r="B12" s="437" t="s">
        <v>538</v>
      </c>
      <c r="C12" s="876">
        <v>45509</v>
      </c>
      <c r="D12" s="877">
        <f t="shared" si="0"/>
        <v>45515</v>
      </c>
    </row>
    <row r="13" spans="1:6" ht="18" customHeight="1">
      <c r="A13" s="436" t="s">
        <v>601</v>
      </c>
      <c r="B13" s="437" t="s">
        <v>575</v>
      </c>
      <c r="C13" s="876">
        <v>45509</v>
      </c>
      <c r="D13" s="877">
        <f t="shared" si="0"/>
        <v>45515</v>
      </c>
    </row>
    <row r="14" spans="1:6" ht="18" customHeight="1">
      <c r="A14" s="436" t="s">
        <v>602</v>
      </c>
      <c r="B14" s="437" t="s">
        <v>603</v>
      </c>
      <c r="C14" s="876">
        <v>45516</v>
      </c>
      <c r="D14" s="877">
        <f t="shared" si="0"/>
        <v>45522</v>
      </c>
    </row>
    <row r="15" spans="1:6" ht="18" customHeight="1">
      <c r="A15" s="436" t="s">
        <v>604</v>
      </c>
      <c r="B15" s="437" t="s">
        <v>571</v>
      </c>
      <c r="C15" s="876">
        <v>45517</v>
      </c>
      <c r="D15" s="877">
        <f t="shared" si="0"/>
        <v>45523</v>
      </c>
    </row>
    <row r="16" spans="1:6" ht="18" customHeight="1">
      <c r="A16" s="436" t="s">
        <v>597</v>
      </c>
      <c r="B16" s="437" t="s">
        <v>570</v>
      </c>
      <c r="C16" s="876">
        <v>45519</v>
      </c>
      <c r="D16" s="877">
        <f t="shared" si="0"/>
        <v>45525</v>
      </c>
    </row>
    <row r="17" spans="1:4" ht="18" customHeight="1">
      <c r="A17" s="436" t="s">
        <v>598</v>
      </c>
      <c r="B17" s="437" t="s">
        <v>605</v>
      </c>
      <c r="C17" s="876">
        <v>45521</v>
      </c>
      <c r="D17" s="877">
        <f t="shared" si="0"/>
        <v>45527</v>
      </c>
    </row>
    <row r="18" spans="1:4" ht="18" customHeight="1">
      <c r="A18" s="436" t="s">
        <v>600</v>
      </c>
      <c r="B18" s="437" t="s">
        <v>571</v>
      </c>
      <c r="C18" s="876">
        <v>45521</v>
      </c>
      <c r="D18" s="877">
        <f t="shared" si="0"/>
        <v>45527</v>
      </c>
    </row>
    <row r="19" spans="1:4" ht="18" customHeight="1">
      <c r="A19" s="436" t="s">
        <v>601</v>
      </c>
      <c r="B19" s="437" t="s">
        <v>536</v>
      </c>
      <c r="C19" s="876">
        <v>45524</v>
      </c>
      <c r="D19" s="877">
        <f t="shared" si="0"/>
        <v>45530</v>
      </c>
    </row>
    <row r="20" spans="1:4" ht="18" customHeight="1">
      <c r="A20" s="436" t="s">
        <v>602</v>
      </c>
      <c r="B20" s="437" t="s">
        <v>606</v>
      </c>
      <c r="C20" s="876">
        <v>45529</v>
      </c>
      <c r="D20" s="877">
        <f t="shared" si="0"/>
        <v>45535</v>
      </c>
    </row>
    <row r="21" spans="1:4" ht="18" customHeight="1">
      <c r="A21" s="436" t="s">
        <v>604</v>
      </c>
      <c r="B21" s="437" t="s">
        <v>570</v>
      </c>
      <c r="C21" s="997">
        <v>45531</v>
      </c>
      <c r="D21" s="998">
        <f t="shared" si="0"/>
        <v>45537</v>
      </c>
    </row>
    <row r="22" spans="1:4" ht="18" customHeight="1">
      <c r="A22" s="436" t="s">
        <v>597</v>
      </c>
      <c r="B22" s="437" t="s">
        <v>539</v>
      </c>
      <c r="C22" s="997">
        <v>45533</v>
      </c>
      <c r="D22" s="998">
        <f t="shared" si="0"/>
        <v>45539</v>
      </c>
    </row>
    <row r="23" spans="1:4" ht="18" customHeight="1">
      <c r="A23" s="436" t="s">
        <v>598</v>
      </c>
      <c r="B23" s="437" t="s">
        <v>607</v>
      </c>
      <c r="C23" s="997">
        <v>45535</v>
      </c>
      <c r="D23" s="998">
        <f t="shared" si="0"/>
        <v>45541</v>
      </c>
    </row>
    <row r="24" spans="1:4" ht="18" customHeight="1">
      <c r="A24" s="436" t="s">
        <v>600</v>
      </c>
      <c r="B24" s="437" t="s">
        <v>570</v>
      </c>
      <c r="C24" s="997">
        <v>45535</v>
      </c>
      <c r="D24" s="998">
        <f t="shared" si="0"/>
        <v>45541</v>
      </c>
    </row>
    <row r="25" spans="1:4" ht="18" customHeight="1" thickBot="1">
      <c r="A25" s="438"/>
      <c r="B25" s="439"/>
      <c r="C25" s="878"/>
      <c r="D25" s="916"/>
    </row>
    <row r="26" spans="1:4" ht="18" customHeight="1">
      <c r="A26" s="533"/>
      <c r="B26" s="534"/>
      <c r="C26" s="535"/>
      <c r="D26" s="535"/>
    </row>
    <row r="27" spans="1:4" ht="18" customHeight="1">
      <c r="A27" s="324" t="s">
        <v>176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60" sqref="A60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  <c r="J1" s="1206"/>
      <c r="K1" s="281"/>
      <c r="L1" s="281"/>
      <c r="M1" s="281"/>
    </row>
    <row r="2" spans="1:13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  <c r="J2" s="1207"/>
      <c r="K2" s="282"/>
      <c r="L2" s="282"/>
      <c r="M2" s="282"/>
    </row>
    <row r="3" spans="1:13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  <c r="J3" s="1208"/>
      <c r="K3" s="282"/>
      <c r="L3" s="282"/>
      <c r="M3" s="282"/>
    </row>
    <row r="4" spans="1:13" s="122" customFormat="1" ht="24.75" customHeight="1" thickTop="1">
      <c r="A4" s="1397" t="s">
        <v>175</v>
      </c>
      <c r="B4" s="1397"/>
      <c r="C4" s="1397"/>
      <c r="D4" s="1397"/>
      <c r="E4" s="1397"/>
      <c r="F4" s="1397"/>
      <c r="G4" s="1397"/>
      <c r="H4" s="1397"/>
      <c r="I4" s="1397"/>
      <c r="J4" s="1397"/>
      <c r="K4" s="589"/>
      <c r="L4" s="589"/>
      <c r="M4" s="589"/>
    </row>
    <row r="5" spans="1:13" s="122" customFormat="1" ht="12.75">
      <c r="A5" s="126"/>
      <c r="B5" s="126"/>
      <c r="C5" s="123"/>
      <c r="D5" s="127"/>
      <c r="E5" s="124"/>
      <c r="F5" s="124"/>
      <c r="G5" s="124"/>
      <c r="H5" s="124"/>
      <c r="I5" s="124"/>
      <c r="J5" s="124"/>
      <c r="K5" s="125"/>
      <c r="L5" s="125"/>
      <c r="M5" s="125"/>
    </row>
    <row r="6" spans="1:13">
      <c r="A6" s="188" t="s">
        <v>91</v>
      </c>
      <c r="B6" s="188"/>
    </row>
    <row r="7" spans="1:13" ht="15" thickBot="1">
      <c r="A7" s="163"/>
      <c r="B7" s="163"/>
      <c r="H7" s="319" t="s">
        <v>47</v>
      </c>
      <c r="I7" s="320">
        <f ca="1">TODAY()</f>
        <v>45713</v>
      </c>
      <c r="J7" s="320"/>
      <c r="K7" s="319"/>
      <c r="L7" s="320"/>
      <c r="M7" s="320"/>
    </row>
    <row r="8" spans="1:13">
      <c r="A8" s="1382" t="s">
        <v>637</v>
      </c>
      <c r="B8" s="1356"/>
      <c r="C8" s="1356"/>
      <c r="D8" s="1356"/>
      <c r="E8" s="1356"/>
      <c r="F8" s="1356"/>
      <c r="G8" s="1356"/>
      <c r="H8" s="1356"/>
      <c r="I8" s="1353"/>
    </row>
    <row r="9" spans="1:13" ht="15.75" customHeight="1">
      <c r="A9" s="1383" t="s">
        <v>49</v>
      </c>
      <c r="B9" s="1384" t="s">
        <v>638</v>
      </c>
      <c r="C9" s="1386" t="s">
        <v>639</v>
      </c>
      <c r="D9" s="1386"/>
      <c r="E9" s="1386" t="s">
        <v>640</v>
      </c>
      <c r="F9" s="1384" t="s">
        <v>641</v>
      </c>
      <c r="G9" s="1386" t="s">
        <v>642</v>
      </c>
      <c r="H9" s="1386" t="s">
        <v>25</v>
      </c>
      <c r="I9" s="1396"/>
      <c r="J9" s="319"/>
    </row>
    <row r="10" spans="1:13" ht="14.25" customHeight="1">
      <c r="A10" s="1383"/>
      <c r="B10" s="1385"/>
      <c r="C10" s="1091" t="s">
        <v>29</v>
      </c>
      <c r="D10" s="1091" t="s">
        <v>183</v>
      </c>
      <c r="E10" s="1386"/>
      <c r="F10" s="1385"/>
      <c r="G10" s="1386"/>
      <c r="H10" s="1091" t="s">
        <v>26</v>
      </c>
      <c r="I10" s="1092" t="s">
        <v>7</v>
      </c>
    </row>
    <row r="11" spans="1:13" ht="15.75" customHeight="1">
      <c r="A11" s="1093" t="s">
        <v>653</v>
      </c>
      <c r="B11" s="1094" t="s">
        <v>717</v>
      </c>
      <c r="C11" s="1095">
        <v>45701</v>
      </c>
      <c r="D11" s="1096" t="s">
        <v>643</v>
      </c>
      <c r="E11" s="1097">
        <v>45708</v>
      </c>
      <c r="F11" s="1098" t="s">
        <v>815</v>
      </c>
      <c r="G11" s="1099">
        <v>45713</v>
      </c>
      <c r="H11" s="1099">
        <v>45715</v>
      </c>
      <c r="I11" s="1100">
        <v>45715</v>
      </c>
    </row>
    <row r="12" spans="1:13" ht="15.75" customHeight="1">
      <c r="A12" s="1093" t="s">
        <v>718</v>
      </c>
      <c r="B12" s="1094" t="s">
        <v>719</v>
      </c>
      <c r="C12" s="1095">
        <v>45708</v>
      </c>
      <c r="D12" s="1101" t="s">
        <v>644</v>
      </c>
      <c r="E12" s="1097">
        <v>45715</v>
      </c>
      <c r="F12" s="1098" t="s">
        <v>816</v>
      </c>
      <c r="G12" s="1099">
        <v>45720</v>
      </c>
      <c r="H12" s="1099">
        <v>45723</v>
      </c>
      <c r="I12" s="1100">
        <v>45723</v>
      </c>
      <c r="J12" s="319"/>
    </row>
    <row r="13" spans="1:13" ht="15.75" customHeight="1">
      <c r="A13" s="1093" t="s">
        <v>653</v>
      </c>
      <c r="B13" s="1094" t="s">
        <v>721</v>
      </c>
      <c r="C13" s="1095">
        <v>45715</v>
      </c>
      <c r="D13" s="1096" t="s">
        <v>643</v>
      </c>
      <c r="E13" s="1097">
        <v>45722</v>
      </c>
      <c r="F13" s="1098" t="s">
        <v>817</v>
      </c>
      <c r="G13" s="1099">
        <v>45727</v>
      </c>
      <c r="H13" s="1099">
        <v>45730</v>
      </c>
      <c r="I13" s="1100">
        <v>45730</v>
      </c>
    </row>
    <row r="14" spans="1:13" s="51" customFormat="1">
      <c r="A14" s="1093" t="s">
        <v>718</v>
      </c>
      <c r="B14" s="1094" t="s">
        <v>809</v>
      </c>
      <c r="C14" s="1095">
        <v>45722</v>
      </c>
      <c r="D14" s="1101" t="s">
        <v>644</v>
      </c>
      <c r="E14" s="1097">
        <v>45729</v>
      </c>
      <c r="F14" s="1098" t="s">
        <v>818</v>
      </c>
      <c r="G14" s="1099">
        <v>45734</v>
      </c>
      <c r="H14" s="1099">
        <v>45737</v>
      </c>
      <c r="I14" s="1100">
        <v>45737</v>
      </c>
    </row>
    <row r="15" spans="1:13" s="51" customFormat="1">
      <c r="A15" s="1093" t="s">
        <v>653</v>
      </c>
      <c r="B15" s="1094" t="s">
        <v>806</v>
      </c>
      <c r="C15" s="1095">
        <v>45729</v>
      </c>
      <c r="D15" s="1096" t="s">
        <v>643</v>
      </c>
      <c r="E15" s="1097">
        <v>45736</v>
      </c>
      <c r="F15" s="1098" t="s">
        <v>819</v>
      </c>
      <c r="G15" s="1099">
        <v>45741</v>
      </c>
      <c r="H15" s="1099">
        <v>45744</v>
      </c>
      <c r="I15" s="1100">
        <v>45744</v>
      </c>
    </row>
    <row r="16" spans="1:13" s="51" customFormat="1">
      <c r="A16" s="1093" t="s">
        <v>718</v>
      </c>
      <c r="B16" s="1094" t="s">
        <v>820</v>
      </c>
      <c r="C16" s="1095">
        <v>45736</v>
      </c>
      <c r="D16" s="1101" t="s">
        <v>644</v>
      </c>
      <c r="E16" s="1097">
        <v>45743</v>
      </c>
      <c r="F16" s="1098" t="s">
        <v>821</v>
      </c>
      <c r="G16" s="1099">
        <v>45748</v>
      </c>
      <c r="H16" s="1099">
        <v>45751</v>
      </c>
      <c r="I16" s="1100">
        <v>45751</v>
      </c>
    </row>
    <row r="17" spans="1:10" s="51" customFormat="1">
      <c r="A17" s="1093" t="s">
        <v>653</v>
      </c>
      <c r="B17" s="1094" t="s">
        <v>822</v>
      </c>
      <c r="C17" s="1095">
        <v>45743</v>
      </c>
      <c r="D17" s="1096" t="s">
        <v>643</v>
      </c>
      <c r="E17" s="1097">
        <v>45750</v>
      </c>
      <c r="F17" s="1098" t="s">
        <v>823</v>
      </c>
      <c r="G17" s="1099">
        <v>45755</v>
      </c>
      <c r="H17" s="1099">
        <v>45758</v>
      </c>
      <c r="I17" s="1100">
        <v>45758</v>
      </c>
    </row>
    <row r="18" spans="1:10" ht="15" thickBot="1">
      <c r="A18" s="1102" t="s">
        <v>718</v>
      </c>
      <c r="B18" s="1103" t="s">
        <v>824</v>
      </c>
      <c r="C18" s="1104">
        <v>45750</v>
      </c>
      <c r="D18" s="1105" t="s">
        <v>644</v>
      </c>
      <c r="E18" s="1106">
        <v>45757</v>
      </c>
      <c r="F18" s="1107" t="s">
        <v>825</v>
      </c>
      <c r="G18" s="1108">
        <v>45762</v>
      </c>
      <c r="H18" s="1108">
        <v>45765</v>
      </c>
      <c r="I18" s="1109">
        <v>45765</v>
      </c>
    </row>
    <row r="19" spans="1:10">
      <c r="A19" s="143"/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0" ht="15" thickBot="1">
      <c r="A20" s="143"/>
      <c r="B20" s="143"/>
      <c r="C20" s="143"/>
      <c r="D20" s="143"/>
      <c r="E20" s="143"/>
      <c r="F20" s="143"/>
      <c r="G20" s="143"/>
      <c r="H20" s="143"/>
      <c r="I20" s="143"/>
    </row>
    <row r="21" spans="1:10">
      <c r="A21" s="1382" t="s">
        <v>645</v>
      </c>
      <c r="B21" s="1356"/>
      <c r="C21" s="1356"/>
      <c r="D21" s="1356"/>
      <c r="E21" s="1356"/>
      <c r="F21" s="1356"/>
      <c r="G21" s="1356"/>
      <c r="H21" s="1356"/>
      <c r="I21" s="1353"/>
    </row>
    <row r="22" spans="1:10" ht="15.75" customHeight="1">
      <c r="A22" s="1383" t="s">
        <v>49</v>
      </c>
      <c r="B22" s="1384" t="s">
        <v>638</v>
      </c>
      <c r="C22" s="1386" t="s">
        <v>639</v>
      </c>
      <c r="D22" s="1386"/>
      <c r="E22" s="1386" t="s">
        <v>640</v>
      </c>
      <c r="F22" s="1384" t="s">
        <v>641</v>
      </c>
      <c r="G22" s="1386" t="s">
        <v>642</v>
      </c>
      <c r="H22" s="1386" t="s">
        <v>25</v>
      </c>
      <c r="I22" s="1396"/>
    </row>
    <row r="23" spans="1:10">
      <c r="A23" s="1383"/>
      <c r="B23" s="1385"/>
      <c r="C23" s="1091" t="s">
        <v>646</v>
      </c>
      <c r="D23" s="1091" t="s">
        <v>183</v>
      </c>
      <c r="E23" s="1386"/>
      <c r="F23" s="1385"/>
      <c r="G23" s="1386"/>
      <c r="H23" s="1091" t="s">
        <v>24</v>
      </c>
      <c r="I23" s="1092" t="s">
        <v>8</v>
      </c>
    </row>
    <row r="24" spans="1:10">
      <c r="A24" s="1093" t="s">
        <v>653</v>
      </c>
      <c r="B24" s="1094" t="s">
        <v>717</v>
      </c>
      <c r="C24" s="1095">
        <v>45701</v>
      </c>
      <c r="D24" s="1096" t="s">
        <v>643</v>
      </c>
      <c r="E24" s="1097">
        <v>45708</v>
      </c>
      <c r="F24" s="1098" t="s">
        <v>826</v>
      </c>
      <c r="G24" s="1099">
        <v>45717</v>
      </c>
      <c r="H24" s="1099">
        <v>45718</v>
      </c>
      <c r="I24" s="1100">
        <v>45719</v>
      </c>
    </row>
    <row r="25" spans="1:10">
      <c r="A25" s="1093" t="s">
        <v>718</v>
      </c>
      <c r="B25" s="1094" t="s">
        <v>719</v>
      </c>
      <c r="C25" s="1095">
        <v>45708</v>
      </c>
      <c r="D25" s="1101" t="s">
        <v>644</v>
      </c>
      <c r="E25" s="1097">
        <v>45715</v>
      </c>
      <c r="F25" s="1098" t="s">
        <v>827</v>
      </c>
      <c r="G25" s="1099">
        <v>45724</v>
      </c>
      <c r="H25" s="1099">
        <v>45725</v>
      </c>
      <c r="I25" s="1100">
        <v>45726</v>
      </c>
    </row>
    <row r="26" spans="1:10">
      <c r="A26" s="1093" t="s">
        <v>653</v>
      </c>
      <c r="B26" s="1094" t="s">
        <v>721</v>
      </c>
      <c r="C26" s="1095">
        <v>45715</v>
      </c>
      <c r="D26" s="1096" t="s">
        <v>643</v>
      </c>
      <c r="E26" s="1097">
        <v>45722</v>
      </c>
      <c r="F26" s="1098" t="s">
        <v>828</v>
      </c>
      <c r="G26" s="1099">
        <v>45731</v>
      </c>
      <c r="H26" s="1099">
        <v>45732</v>
      </c>
      <c r="I26" s="1100">
        <v>45733</v>
      </c>
    </row>
    <row r="27" spans="1:10">
      <c r="A27" s="1093" t="s">
        <v>718</v>
      </c>
      <c r="B27" s="1094" t="s">
        <v>809</v>
      </c>
      <c r="C27" s="1095">
        <v>45722</v>
      </c>
      <c r="D27" s="1096" t="s">
        <v>644</v>
      </c>
      <c r="E27" s="1097">
        <v>45729</v>
      </c>
      <c r="F27" s="1098" t="s">
        <v>829</v>
      </c>
      <c r="G27" s="1099">
        <v>45738</v>
      </c>
      <c r="H27" s="1099">
        <v>45739</v>
      </c>
      <c r="I27" s="1100">
        <v>45740</v>
      </c>
    </row>
    <row r="28" spans="1:10">
      <c r="A28" s="1093" t="s">
        <v>653</v>
      </c>
      <c r="B28" s="1094" t="s">
        <v>806</v>
      </c>
      <c r="C28" s="1095">
        <v>45729</v>
      </c>
      <c r="D28" s="1096" t="s">
        <v>643</v>
      </c>
      <c r="E28" s="1097">
        <v>45736</v>
      </c>
      <c r="F28" s="1098" t="s">
        <v>830</v>
      </c>
      <c r="G28" s="1099">
        <v>45745</v>
      </c>
      <c r="H28" s="1099">
        <v>45746</v>
      </c>
      <c r="I28" s="1100">
        <v>45747</v>
      </c>
    </row>
    <row r="29" spans="1:10">
      <c r="A29" s="1093" t="s">
        <v>718</v>
      </c>
      <c r="B29" s="1094" t="s">
        <v>820</v>
      </c>
      <c r="C29" s="1095">
        <v>45736</v>
      </c>
      <c r="D29" s="1096" t="s">
        <v>644</v>
      </c>
      <c r="E29" s="1097">
        <v>45743</v>
      </c>
      <c r="F29" s="1098" t="s">
        <v>831</v>
      </c>
      <c r="G29" s="1099">
        <v>45752</v>
      </c>
      <c r="H29" s="1099">
        <v>45753</v>
      </c>
      <c r="I29" s="1100">
        <v>45754</v>
      </c>
    </row>
    <row r="30" spans="1:10" s="51" customFormat="1">
      <c r="A30" s="1093" t="s">
        <v>653</v>
      </c>
      <c r="B30" s="1094" t="s">
        <v>822</v>
      </c>
      <c r="C30" s="1095">
        <v>45743</v>
      </c>
      <c r="D30" s="1101" t="s">
        <v>643</v>
      </c>
      <c r="E30" s="1097">
        <v>45750</v>
      </c>
      <c r="F30" s="1098" t="s">
        <v>832</v>
      </c>
      <c r="G30" s="1099">
        <v>45759</v>
      </c>
      <c r="H30" s="1099">
        <v>45760</v>
      </c>
      <c r="I30" s="1100">
        <v>45761</v>
      </c>
    </row>
    <row r="31" spans="1:10" ht="15" thickBot="1">
      <c r="A31" s="1102" t="s">
        <v>718</v>
      </c>
      <c r="B31" s="1103" t="s">
        <v>824</v>
      </c>
      <c r="C31" s="1104">
        <v>45750</v>
      </c>
      <c r="D31" s="1105" t="s">
        <v>644</v>
      </c>
      <c r="E31" s="1106">
        <v>45757</v>
      </c>
      <c r="F31" s="1107" t="s">
        <v>833</v>
      </c>
      <c r="G31" s="1108">
        <v>45766</v>
      </c>
      <c r="H31" s="1108">
        <v>45767</v>
      </c>
      <c r="I31" s="1109">
        <v>45768</v>
      </c>
    </row>
    <row r="32" spans="1:10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3" ht="15" thickBo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3" ht="15" thickBot="1">
      <c r="A34" s="1389" t="s">
        <v>647</v>
      </c>
      <c r="B34" s="1390"/>
      <c r="C34" s="1390"/>
      <c r="D34" s="1390"/>
      <c r="E34" s="1390"/>
      <c r="F34" s="1390"/>
      <c r="G34" s="1390"/>
      <c r="H34" s="1390"/>
      <c r="I34" s="1391"/>
    </row>
    <row r="35" spans="1:13" ht="14.25" customHeight="1">
      <c r="A35" s="1392" t="s">
        <v>49</v>
      </c>
      <c r="B35" s="1393" t="s">
        <v>638</v>
      </c>
      <c r="C35" s="1394" t="s">
        <v>639</v>
      </c>
      <c r="D35" s="1394"/>
      <c r="E35" s="1394" t="s">
        <v>640</v>
      </c>
      <c r="F35" s="1393" t="s">
        <v>641</v>
      </c>
      <c r="G35" s="1394" t="s">
        <v>642</v>
      </c>
      <c r="H35" s="1394" t="s">
        <v>25</v>
      </c>
      <c r="I35" s="1395"/>
    </row>
    <row r="36" spans="1:13">
      <c r="A36" s="1383"/>
      <c r="B36" s="1385"/>
      <c r="C36" s="1091" t="s">
        <v>648</v>
      </c>
      <c r="D36" s="1091" t="s">
        <v>183</v>
      </c>
      <c r="E36" s="1386"/>
      <c r="F36" s="1385"/>
      <c r="G36" s="1386"/>
      <c r="H36" s="1091" t="s">
        <v>4</v>
      </c>
      <c r="I36" s="1092" t="s">
        <v>5</v>
      </c>
    </row>
    <row r="37" spans="1:13">
      <c r="A37" s="1093" t="s">
        <v>653</v>
      </c>
      <c r="B37" s="1094" t="s">
        <v>717</v>
      </c>
      <c r="C37" s="1095">
        <v>45701</v>
      </c>
      <c r="D37" s="1096" t="s">
        <v>643</v>
      </c>
      <c r="E37" s="1097">
        <v>45708</v>
      </c>
      <c r="F37" s="1110" t="s">
        <v>722</v>
      </c>
      <c r="G37" s="1111">
        <v>45713</v>
      </c>
      <c r="H37" s="1111">
        <v>45715</v>
      </c>
      <c r="I37" s="1112">
        <v>45716</v>
      </c>
    </row>
    <row r="38" spans="1:13">
      <c r="A38" s="1093" t="s">
        <v>718</v>
      </c>
      <c r="B38" s="1094" t="s">
        <v>719</v>
      </c>
      <c r="C38" s="1095">
        <v>45708</v>
      </c>
      <c r="D38" s="1101" t="s">
        <v>644</v>
      </c>
      <c r="E38" s="1097">
        <v>45715</v>
      </c>
      <c r="F38" s="1110" t="s">
        <v>723</v>
      </c>
      <c r="G38" s="1111">
        <v>45720</v>
      </c>
      <c r="H38" s="1111">
        <v>45722</v>
      </c>
      <c r="I38" s="1112">
        <v>45723</v>
      </c>
    </row>
    <row r="39" spans="1:13">
      <c r="A39" s="1093" t="s">
        <v>653</v>
      </c>
      <c r="B39" s="1094" t="s">
        <v>721</v>
      </c>
      <c r="C39" s="1095">
        <v>45715</v>
      </c>
      <c r="D39" s="1096" t="s">
        <v>643</v>
      </c>
      <c r="E39" s="1097">
        <v>45722</v>
      </c>
      <c r="F39" s="1110" t="s">
        <v>834</v>
      </c>
      <c r="G39" s="1111">
        <v>45727</v>
      </c>
      <c r="H39" s="1111">
        <v>45729</v>
      </c>
      <c r="I39" s="1112">
        <v>45730</v>
      </c>
    </row>
    <row r="40" spans="1:13">
      <c r="A40" s="1093" t="s">
        <v>718</v>
      </c>
      <c r="B40" s="1094" t="s">
        <v>809</v>
      </c>
      <c r="C40" s="1095">
        <v>45722</v>
      </c>
      <c r="D40" s="1096" t="s">
        <v>644</v>
      </c>
      <c r="E40" s="1097">
        <v>45729</v>
      </c>
      <c r="F40" s="1110" t="s">
        <v>835</v>
      </c>
      <c r="G40" s="1111">
        <v>45734</v>
      </c>
      <c r="H40" s="1111">
        <v>45736</v>
      </c>
      <c r="I40" s="1112">
        <v>45737</v>
      </c>
    </row>
    <row r="41" spans="1:13">
      <c r="A41" s="1093" t="s">
        <v>653</v>
      </c>
      <c r="B41" s="1094" t="s">
        <v>806</v>
      </c>
      <c r="C41" s="1095">
        <v>45729</v>
      </c>
      <c r="D41" s="1096" t="s">
        <v>643</v>
      </c>
      <c r="E41" s="1097">
        <v>45736</v>
      </c>
      <c r="F41" s="1110" t="s">
        <v>836</v>
      </c>
      <c r="G41" s="1111">
        <v>45741</v>
      </c>
      <c r="H41" s="1111">
        <v>45743</v>
      </c>
      <c r="I41" s="1112">
        <v>45744</v>
      </c>
    </row>
    <row r="42" spans="1:13">
      <c r="A42" s="1093" t="s">
        <v>718</v>
      </c>
      <c r="B42" s="1094" t="s">
        <v>820</v>
      </c>
      <c r="C42" s="1095">
        <v>45736</v>
      </c>
      <c r="D42" s="1096" t="s">
        <v>644</v>
      </c>
      <c r="E42" s="1097">
        <v>45743</v>
      </c>
      <c r="F42" s="1110" t="s">
        <v>837</v>
      </c>
      <c r="G42" s="1111">
        <v>45748</v>
      </c>
      <c r="H42" s="1111">
        <v>45750</v>
      </c>
      <c r="I42" s="1112">
        <v>45751</v>
      </c>
    </row>
    <row r="43" spans="1:13" s="51" customFormat="1">
      <c r="A43" s="1093" t="s">
        <v>653</v>
      </c>
      <c r="B43" s="1094" t="s">
        <v>822</v>
      </c>
      <c r="C43" s="1095">
        <v>45743</v>
      </c>
      <c r="D43" s="1101" t="s">
        <v>643</v>
      </c>
      <c r="E43" s="1097">
        <v>45750</v>
      </c>
      <c r="F43" s="1110" t="s">
        <v>838</v>
      </c>
      <c r="G43" s="1111">
        <v>45755</v>
      </c>
      <c r="H43" s="1111">
        <v>45757</v>
      </c>
      <c r="I43" s="1112">
        <v>45758</v>
      </c>
      <c r="J43"/>
      <c r="K43"/>
    </row>
    <row r="44" spans="1:13" ht="15" thickBot="1">
      <c r="A44" s="1102" t="s">
        <v>718</v>
      </c>
      <c r="B44" s="1103" t="s">
        <v>824</v>
      </c>
      <c r="C44" s="1104">
        <v>45750</v>
      </c>
      <c r="D44" s="1105" t="s">
        <v>644</v>
      </c>
      <c r="E44" s="1106">
        <v>45757</v>
      </c>
      <c r="F44" s="1113" t="s">
        <v>839</v>
      </c>
      <c r="G44" s="1114">
        <v>45762</v>
      </c>
      <c r="H44" s="1114">
        <v>45764</v>
      </c>
      <c r="I44" s="1115">
        <v>45765</v>
      </c>
    </row>
    <row r="45" spans="1:13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</row>
    <row r="46" spans="1:13" ht="15" thickBot="1">
      <c r="A46" s="143"/>
      <c r="B46" s="143"/>
      <c r="C46" s="143"/>
      <c r="D46" s="143"/>
      <c r="E46" s="143"/>
      <c r="F46" s="143"/>
      <c r="G46" s="143"/>
      <c r="H46" s="143"/>
      <c r="I46" s="143"/>
    </row>
    <row r="47" spans="1:13">
      <c r="A47" s="1382" t="s">
        <v>649</v>
      </c>
      <c r="B47" s="1356"/>
      <c r="C47" s="1356"/>
      <c r="D47" s="1356"/>
      <c r="E47" s="1356"/>
      <c r="F47" s="1356"/>
      <c r="G47" s="1356"/>
      <c r="H47" s="1353"/>
    </row>
    <row r="48" spans="1:13" ht="18" customHeight="1">
      <c r="A48" s="1383" t="s">
        <v>49</v>
      </c>
      <c r="B48" s="1384" t="s">
        <v>638</v>
      </c>
      <c r="C48" s="1386" t="s">
        <v>639</v>
      </c>
      <c r="D48" s="1386"/>
      <c r="E48" s="1386" t="s">
        <v>640</v>
      </c>
      <c r="F48" s="1384" t="s">
        <v>641</v>
      </c>
      <c r="G48" s="1387" t="s">
        <v>650</v>
      </c>
      <c r="H48" s="1388"/>
    </row>
    <row r="49" spans="1:13" ht="25.5">
      <c r="A49" s="1383"/>
      <c r="B49" s="1385"/>
      <c r="C49" s="1091" t="s">
        <v>646</v>
      </c>
      <c r="D49" s="1091" t="s">
        <v>183</v>
      </c>
      <c r="E49" s="1386"/>
      <c r="F49" s="1385"/>
      <c r="G49" s="1116" t="s">
        <v>651</v>
      </c>
      <c r="H49" s="1117" t="s">
        <v>652</v>
      </c>
      <c r="I49" s="51"/>
      <c r="J49" s="51"/>
      <c r="K49" s="51"/>
      <c r="L49" s="51"/>
    </row>
    <row r="50" spans="1:13">
      <c r="A50" s="1093" t="s">
        <v>653</v>
      </c>
      <c r="B50" s="1094" t="s">
        <v>717</v>
      </c>
      <c r="C50" s="1118">
        <v>45701</v>
      </c>
      <c r="D50" s="1094" t="s">
        <v>643</v>
      </c>
      <c r="E50" s="1097">
        <v>45708</v>
      </c>
      <c r="F50" s="1110" t="s">
        <v>720</v>
      </c>
      <c r="G50" s="1095">
        <v>45711</v>
      </c>
      <c r="H50" s="1119">
        <v>45713</v>
      </c>
    </row>
    <row r="51" spans="1:13">
      <c r="A51" s="1093" t="s">
        <v>718</v>
      </c>
      <c r="B51" s="1094" t="s">
        <v>719</v>
      </c>
      <c r="C51" s="1118">
        <v>45708</v>
      </c>
      <c r="D51" s="1120" t="s">
        <v>644</v>
      </c>
      <c r="E51" s="1097">
        <v>45715</v>
      </c>
      <c r="F51" s="1121" t="s">
        <v>840</v>
      </c>
      <c r="G51" s="1095">
        <v>45718</v>
      </c>
      <c r="H51" s="1119">
        <v>45720</v>
      </c>
    </row>
    <row r="52" spans="1:13">
      <c r="A52" s="1093" t="s">
        <v>653</v>
      </c>
      <c r="B52" s="1094" t="s">
        <v>721</v>
      </c>
      <c r="C52" s="1118">
        <v>45715</v>
      </c>
      <c r="D52" s="1094" t="s">
        <v>643</v>
      </c>
      <c r="E52" s="1097">
        <v>45722</v>
      </c>
      <c r="F52" s="1121" t="s">
        <v>841</v>
      </c>
      <c r="G52" s="1095">
        <v>45725</v>
      </c>
      <c r="H52" s="1119">
        <v>45727</v>
      </c>
    </row>
    <row r="53" spans="1:13">
      <c r="A53" s="1093" t="s">
        <v>718</v>
      </c>
      <c r="B53" s="1094" t="s">
        <v>809</v>
      </c>
      <c r="C53" s="1118">
        <v>45722</v>
      </c>
      <c r="D53" s="1094" t="s">
        <v>644</v>
      </c>
      <c r="E53" s="1097">
        <v>45729</v>
      </c>
      <c r="F53" s="1121" t="s">
        <v>842</v>
      </c>
      <c r="G53" s="1095">
        <v>45732</v>
      </c>
      <c r="H53" s="1119">
        <v>45734</v>
      </c>
    </row>
    <row r="54" spans="1:13">
      <c r="A54" s="1093" t="s">
        <v>653</v>
      </c>
      <c r="B54" s="1094" t="s">
        <v>806</v>
      </c>
      <c r="C54" s="1118">
        <v>45729</v>
      </c>
      <c r="D54" s="1094" t="s">
        <v>643</v>
      </c>
      <c r="E54" s="1097">
        <v>45736</v>
      </c>
      <c r="F54" s="1121" t="s">
        <v>843</v>
      </c>
      <c r="G54" s="1095">
        <v>45739</v>
      </c>
      <c r="H54" s="1119">
        <v>45741</v>
      </c>
    </row>
    <row r="55" spans="1:13">
      <c r="A55" s="1093" t="s">
        <v>718</v>
      </c>
      <c r="B55" s="1094" t="s">
        <v>820</v>
      </c>
      <c r="C55" s="1118">
        <v>45736</v>
      </c>
      <c r="D55" s="1094" t="s">
        <v>644</v>
      </c>
      <c r="E55" s="1097">
        <v>45743</v>
      </c>
      <c r="F55" s="1121" t="s">
        <v>844</v>
      </c>
      <c r="G55" s="1095">
        <v>45746</v>
      </c>
      <c r="H55" s="1119">
        <v>45748</v>
      </c>
    </row>
    <row r="56" spans="1:13" s="51" customFormat="1">
      <c r="A56" s="1093" t="s">
        <v>653</v>
      </c>
      <c r="B56" s="1094" t="s">
        <v>822</v>
      </c>
      <c r="C56" s="1118">
        <v>45743</v>
      </c>
      <c r="D56" s="1120" t="s">
        <v>643</v>
      </c>
      <c r="E56" s="1097">
        <v>45750</v>
      </c>
      <c r="F56" s="1121" t="s">
        <v>845</v>
      </c>
      <c r="G56" s="1095">
        <v>45753</v>
      </c>
      <c r="H56" s="1119">
        <v>45755</v>
      </c>
      <c r="I56"/>
      <c r="J56"/>
      <c r="K56"/>
      <c r="L56"/>
    </row>
    <row r="57" spans="1:13" ht="15" thickBot="1">
      <c r="A57" s="1102" t="s">
        <v>718</v>
      </c>
      <c r="B57" s="1103" t="s">
        <v>824</v>
      </c>
      <c r="C57" s="1104">
        <v>45750</v>
      </c>
      <c r="D57" s="1103" t="s">
        <v>644</v>
      </c>
      <c r="E57" s="1106">
        <v>45757</v>
      </c>
      <c r="F57" s="1122" t="s">
        <v>846</v>
      </c>
      <c r="G57" s="1104">
        <v>45760</v>
      </c>
      <c r="H57" s="1123">
        <v>45762</v>
      </c>
      <c r="I57" s="143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3" t="s">
        <v>176</v>
      </c>
      <c r="B59" s="163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9" customWidth="1"/>
    <col min="7" max="10" width="16" customWidth="1"/>
  </cols>
  <sheetData>
    <row r="1" spans="1:9" s="6" customFormat="1" ht="26.25">
      <c r="A1" s="1206" t="s">
        <v>163</v>
      </c>
      <c r="B1" s="1206"/>
      <c r="C1" s="1206"/>
      <c r="D1" s="1206"/>
      <c r="E1" s="1206"/>
      <c r="F1" s="1206"/>
      <c r="G1" s="1206"/>
      <c r="H1" s="1206"/>
      <c r="I1" s="1206"/>
    </row>
    <row r="2" spans="1:9" s="7" customFormat="1" ht="18.75">
      <c r="A2" s="1207" t="s">
        <v>167</v>
      </c>
      <c r="B2" s="1207"/>
      <c r="C2" s="1207"/>
      <c r="D2" s="1207"/>
      <c r="E2" s="1207"/>
      <c r="F2" s="1207"/>
      <c r="G2" s="1207"/>
      <c r="H2" s="1207"/>
      <c r="I2" s="1207"/>
    </row>
    <row r="3" spans="1:9" s="7" customFormat="1" ht="19.5" thickBot="1">
      <c r="A3" s="1208" t="s">
        <v>168</v>
      </c>
      <c r="B3" s="1208"/>
      <c r="C3" s="1208"/>
      <c r="D3" s="1208"/>
      <c r="E3" s="1208"/>
      <c r="F3" s="1208"/>
      <c r="G3" s="1208"/>
      <c r="H3" s="1208"/>
      <c r="I3" s="1208"/>
    </row>
    <row r="4" spans="1:9" s="122" customFormat="1" ht="24.75" customHeight="1" thickTop="1">
      <c r="A4" s="1398" t="s">
        <v>175</v>
      </c>
      <c r="B4" s="1398"/>
      <c r="C4" s="1398"/>
      <c r="D4" s="1398"/>
      <c r="E4" s="1398"/>
      <c r="F4" s="1398"/>
      <c r="G4" s="1398"/>
      <c r="H4" s="1398"/>
      <c r="I4" s="1398"/>
    </row>
    <row r="5" spans="1:9" s="122" customFormat="1" ht="18.75">
      <c r="A5" s="124"/>
      <c r="B5" s="124"/>
      <c r="C5" s="266"/>
      <c r="D5" s="7"/>
      <c r="E5" s="7"/>
      <c r="F5" s="7"/>
      <c r="G5" s="7"/>
    </row>
    <row r="6" spans="1:9" s="122" customFormat="1" ht="18.75">
      <c r="A6" s="188" t="s">
        <v>91</v>
      </c>
      <c r="B6" s="188"/>
      <c r="C6" s="266"/>
      <c r="D6" s="20"/>
      <c r="E6" s="319"/>
      <c r="F6" s="320"/>
      <c r="G6" s="7"/>
      <c r="H6" s="319" t="s">
        <v>47</v>
      </c>
      <c r="I6" s="320">
        <f ca="1">TODAY()</f>
        <v>45713</v>
      </c>
    </row>
    <row r="7" spans="1:9" s="122" customFormat="1" ht="12.75">
      <c r="A7" s="188"/>
      <c r="B7" s="188"/>
      <c r="C7" s="266"/>
    </row>
    <row r="8" spans="1:9" s="122" customFormat="1">
      <c r="A8" s="191" t="s">
        <v>297</v>
      </c>
      <c r="B8" s="126"/>
      <c r="C8" s="123"/>
    </row>
    <row r="9" spans="1:9" ht="15" thickBot="1">
      <c r="D9"/>
      <c r="E9"/>
      <c r="F9"/>
    </row>
    <row r="10" spans="1:9">
      <c r="A10" s="1399" t="s">
        <v>323</v>
      </c>
      <c r="B10" s="1401" t="s">
        <v>82</v>
      </c>
      <c r="C10" s="455" t="s">
        <v>29</v>
      </c>
      <c r="D10" s="1403" t="s">
        <v>25</v>
      </c>
      <c r="E10" s="1403"/>
      <c r="F10" s="1403"/>
      <c r="G10" s="1403"/>
      <c r="H10" s="1403"/>
      <c r="I10" s="1404"/>
    </row>
    <row r="11" spans="1:9" ht="33" customHeight="1">
      <c r="A11" s="1400"/>
      <c r="B11" s="1402"/>
      <c r="C11" s="587" t="s">
        <v>406</v>
      </c>
      <c r="D11" s="587" t="s">
        <v>186</v>
      </c>
      <c r="E11" s="996" t="s">
        <v>7</v>
      </c>
      <c r="F11" s="996" t="s">
        <v>26</v>
      </c>
      <c r="G11" s="996" t="s">
        <v>23</v>
      </c>
      <c r="H11" s="996" t="s">
        <v>5</v>
      </c>
      <c r="I11" s="588" t="s">
        <v>24</v>
      </c>
    </row>
    <row r="12" spans="1:9" ht="18.75" customHeight="1">
      <c r="A12" s="685" t="s">
        <v>477</v>
      </c>
      <c r="B12" s="547" t="s">
        <v>714</v>
      </c>
      <c r="C12" s="302">
        <v>45719</v>
      </c>
      <c r="D12" s="302">
        <f t="shared" ref="D12:D19" si="0">C12+2</f>
        <v>45721</v>
      </c>
      <c r="E12" s="302">
        <f>D12+5</f>
        <v>45726</v>
      </c>
      <c r="F12" s="302">
        <f>E12</f>
        <v>45726</v>
      </c>
      <c r="G12" s="302">
        <f>F12+1</f>
        <v>45727</v>
      </c>
      <c r="H12" s="302">
        <f>G12+2</f>
        <v>45729</v>
      </c>
      <c r="I12" s="303">
        <f>H12+2</f>
        <v>45731</v>
      </c>
    </row>
    <row r="13" spans="1:9" ht="18.75" customHeight="1">
      <c r="A13" s="685" t="s">
        <v>478</v>
      </c>
      <c r="B13" s="547" t="s">
        <v>715</v>
      </c>
      <c r="C13" s="302">
        <f>C12+7</f>
        <v>45726</v>
      </c>
      <c r="D13" s="302">
        <f t="shared" si="0"/>
        <v>45728</v>
      </c>
      <c r="E13" s="302">
        <f t="shared" ref="E13:E19" si="1">D13+5</f>
        <v>45733</v>
      </c>
      <c r="F13" s="302">
        <f t="shared" ref="F13:F19" si="2">E13</f>
        <v>45733</v>
      </c>
      <c r="G13" s="302">
        <f t="shared" ref="G13:G19" si="3">F13+1</f>
        <v>45734</v>
      </c>
      <c r="H13" s="302">
        <f t="shared" ref="H13:I18" si="4">H12+7</f>
        <v>45736</v>
      </c>
      <c r="I13" s="303">
        <f t="shared" si="4"/>
        <v>45738</v>
      </c>
    </row>
    <row r="14" spans="1:9" ht="18.75" customHeight="1">
      <c r="A14" s="685" t="s">
        <v>448</v>
      </c>
      <c r="B14" s="311" t="s">
        <v>716</v>
      </c>
      <c r="C14" s="302">
        <f t="shared" ref="C14:C19" si="5">C13+7</f>
        <v>45733</v>
      </c>
      <c r="D14" s="302">
        <f t="shared" si="0"/>
        <v>45735</v>
      </c>
      <c r="E14" s="302">
        <f t="shared" si="1"/>
        <v>45740</v>
      </c>
      <c r="F14" s="302">
        <f t="shared" si="2"/>
        <v>45740</v>
      </c>
      <c r="G14" s="302">
        <f t="shared" si="3"/>
        <v>45741</v>
      </c>
      <c r="H14" s="302">
        <f t="shared" si="4"/>
        <v>45743</v>
      </c>
      <c r="I14" s="303">
        <f t="shared" si="4"/>
        <v>45745</v>
      </c>
    </row>
    <row r="15" spans="1:9" ht="18.75" customHeight="1">
      <c r="A15" s="685" t="s">
        <v>477</v>
      </c>
      <c r="B15" s="311" t="s">
        <v>810</v>
      </c>
      <c r="C15" s="302">
        <f t="shared" si="5"/>
        <v>45740</v>
      </c>
      <c r="D15" s="302">
        <f t="shared" si="0"/>
        <v>45742</v>
      </c>
      <c r="E15" s="302">
        <f t="shared" si="1"/>
        <v>45747</v>
      </c>
      <c r="F15" s="302">
        <f>E15</f>
        <v>45747</v>
      </c>
      <c r="G15" s="302">
        <f t="shared" si="3"/>
        <v>45748</v>
      </c>
      <c r="H15" s="302">
        <f t="shared" si="4"/>
        <v>45750</v>
      </c>
      <c r="I15" s="303">
        <f t="shared" si="4"/>
        <v>45752</v>
      </c>
    </row>
    <row r="16" spans="1:9" ht="18.75" customHeight="1">
      <c r="A16" s="685" t="s">
        <v>478</v>
      </c>
      <c r="B16" s="311" t="s">
        <v>811</v>
      </c>
      <c r="C16" s="302">
        <f t="shared" si="5"/>
        <v>45747</v>
      </c>
      <c r="D16" s="302">
        <f t="shared" si="0"/>
        <v>45749</v>
      </c>
      <c r="E16" s="302">
        <f t="shared" si="1"/>
        <v>45754</v>
      </c>
      <c r="F16" s="302">
        <f t="shared" si="2"/>
        <v>45754</v>
      </c>
      <c r="G16" s="302">
        <f t="shared" si="3"/>
        <v>45755</v>
      </c>
      <c r="H16" s="302">
        <f t="shared" si="4"/>
        <v>45757</v>
      </c>
      <c r="I16" s="303">
        <f t="shared" si="4"/>
        <v>45759</v>
      </c>
    </row>
    <row r="17" spans="1:9" ht="18.75" customHeight="1">
      <c r="A17" s="685" t="s">
        <v>448</v>
      </c>
      <c r="B17" s="547" t="s">
        <v>812</v>
      </c>
      <c r="C17" s="302">
        <f t="shared" si="5"/>
        <v>45754</v>
      </c>
      <c r="D17" s="302">
        <f t="shared" si="0"/>
        <v>45756</v>
      </c>
      <c r="E17" s="302">
        <f t="shared" si="1"/>
        <v>45761</v>
      </c>
      <c r="F17" s="302">
        <f t="shared" si="2"/>
        <v>45761</v>
      </c>
      <c r="G17" s="302">
        <f t="shared" si="3"/>
        <v>45762</v>
      </c>
      <c r="H17" s="302">
        <f t="shared" si="4"/>
        <v>45764</v>
      </c>
      <c r="I17" s="303">
        <f t="shared" si="4"/>
        <v>45766</v>
      </c>
    </row>
    <row r="18" spans="1:9" ht="18.75" customHeight="1">
      <c r="A18" s="685" t="s">
        <v>477</v>
      </c>
      <c r="B18" s="311" t="s">
        <v>813</v>
      </c>
      <c r="C18" s="302">
        <f t="shared" si="5"/>
        <v>45761</v>
      </c>
      <c r="D18" s="302">
        <f t="shared" si="0"/>
        <v>45763</v>
      </c>
      <c r="E18" s="302">
        <f t="shared" si="1"/>
        <v>45768</v>
      </c>
      <c r="F18" s="302">
        <f t="shared" si="2"/>
        <v>45768</v>
      </c>
      <c r="G18" s="302">
        <f t="shared" si="3"/>
        <v>45769</v>
      </c>
      <c r="H18" s="302">
        <f t="shared" si="4"/>
        <v>45771</v>
      </c>
      <c r="I18" s="303">
        <f t="shared" si="4"/>
        <v>45773</v>
      </c>
    </row>
    <row r="19" spans="1:9" ht="18.75" customHeight="1" thickBot="1">
      <c r="A19" s="549" t="s">
        <v>478</v>
      </c>
      <c r="B19" s="312" t="s">
        <v>814</v>
      </c>
      <c r="C19" s="304">
        <f t="shared" si="5"/>
        <v>45768</v>
      </c>
      <c r="D19" s="304">
        <f t="shared" si="0"/>
        <v>45770</v>
      </c>
      <c r="E19" s="304">
        <f t="shared" si="1"/>
        <v>45775</v>
      </c>
      <c r="F19" s="304">
        <f t="shared" si="2"/>
        <v>45775</v>
      </c>
      <c r="G19" s="304">
        <f t="shared" si="3"/>
        <v>45776</v>
      </c>
      <c r="H19" s="304">
        <f t="shared" ref="H19:I19" si="6">H18+7</f>
        <v>45778</v>
      </c>
      <c r="I19" s="586">
        <f t="shared" si="6"/>
        <v>45780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65"/>
      <c r="B24" s="265"/>
      <c r="D24"/>
      <c r="E24"/>
      <c r="F24"/>
    </row>
    <row r="25" spans="1:9">
      <c r="A25" s="265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G14" sqref="G14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610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1406"/>
      <c r="N1" s="1406"/>
      <c r="O1" s="1406"/>
      <c r="P1" s="1406"/>
      <c r="Q1" s="1406"/>
      <c r="R1" s="1406"/>
    </row>
    <row r="2" spans="1:36" ht="18.75" customHeight="1">
      <c r="A2" s="1407" t="s">
        <v>0</v>
      </c>
      <c r="B2" s="1407"/>
      <c r="C2" s="1407"/>
      <c r="D2" s="1407"/>
      <c r="E2" s="1407"/>
      <c r="F2" s="1407"/>
      <c r="G2" s="1407"/>
      <c r="H2" s="1407"/>
      <c r="I2" s="1407"/>
      <c r="J2" s="1407"/>
      <c r="K2" s="1407"/>
      <c r="L2" s="1407"/>
      <c r="M2" s="1407"/>
      <c r="N2" s="1407"/>
      <c r="O2" s="1407"/>
      <c r="P2" s="1407"/>
      <c r="Q2" s="1407"/>
      <c r="R2" s="1407"/>
    </row>
    <row r="3" spans="1:36" s="55" customFormat="1" ht="13.5" customHeight="1">
      <c r="A3" s="1405" t="s">
        <v>227</v>
      </c>
      <c r="B3" s="1405"/>
      <c r="C3" s="1405"/>
      <c r="D3" s="1405"/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634"/>
      <c r="T3" s="634"/>
      <c r="U3" s="634"/>
      <c r="V3" s="634"/>
      <c r="W3" s="634"/>
      <c r="X3" s="634"/>
      <c r="Y3" s="634"/>
      <c r="Z3" s="634"/>
      <c r="AA3" s="634"/>
    </row>
    <row r="4" spans="1:36" ht="14.25" customHeight="1" thickBot="1">
      <c r="A4" s="56" t="s">
        <v>91</v>
      </c>
      <c r="B4" s="60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42" t="s">
        <v>47</v>
      </c>
      <c r="P4" s="443">
        <f ca="1">TODAY()</f>
        <v>45713</v>
      </c>
      <c r="Q4" s="252"/>
      <c r="R4" s="58"/>
      <c r="S4" s="634"/>
      <c r="T4" s="634"/>
      <c r="U4" s="634"/>
      <c r="V4" s="634"/>
      <c r="W4" s="634"/>
      <c r="X4" s="634"/>
      <c r="Y4" s="634"/>
      <c r="Z4" s="634"/>
      <c r="AA4" s="634"/>
    </row>
    <row r="5" spans="1:36" s="59" customFormat="1" ht="16.5" customHeight="1" thickBot="1">
      <c r="A5" s="686" t="s">
        <v>1</v>
      </c>
      <c r="B5" s="687" t="s">
        <v>2</v>
      </c>
      <c r="C5" s="688" t="s">
        <v>3</v>
      </c>
      <c r="D5" s="689" t="s">
        <v>4</v>
      </c>
      <c r="E5" s="689" t="s">
        <v>5</v>
      </c>
      <c r="F5" s="689" t="s">
        <v>15</v>
      </c>
      <c r="G5" s="689" t="s">
        <v>6</v>
      </c>
      <c r="H5" s="689" t="s">
        <v>50</v>
      </c>
      <c r="I5" s="689" t="s">
        <v>8</v>
      </c>
      <c r="J5" s="689" t="s">
        <v>13</v>
      </c>
      <c r="K5" s="689" t="s">
        <v>12</v>
      </c>
      <c r="L5" s="689" t="s">
        <v>14</v>
      </c>
      <c r="M5" s="689" t="s">
        <v>9</v>
      </c>
      <c r="N5" s="689" t="s">
        <v>143</v>
      </c>
      <c r="O5" s="690" t="s">
        <v>144</v>
      </c>
      <c r="P5" s="1408" t="s">
        <v>116</v>
      </c>
      <c r="Q5" s="1408"/>
      <c r="R5" s="691" t="s">
        <v>10</v>
      </c>
      <c r="S5" s="634"/>
      <c r="T5" s="634"/>
      <c r="U5" s="634"/>
      <c r="V5" s="634"/>
      <c r="W5" s="634"/>
      <c r="X5" s="634"/>
      <c r="Y5" s="634"/>
      <c r="Z5" s="634"/>
      <c r="AA5" s="634"/>
    </row>
    <row r="6" spans="1:36" s="259" customFormat="1" ht="13.5" customHeight="1">
      <c r="A6" s="448" t="str">
        <f>IF(VLOOKUP(INDEX(WH!$B$9:$K$64,MATCH(C6,WH!$K$9:$K$64,0),1),WH!$B$9:$K$64,10,0)=GENERAL!C6,INDEX(WH!$B$9:$K$64,MATCH(C6,WH!$K$9:$K$64,0),1),INDEX(WH!$B$9:$K$64,MATCH(C6,WH!$K$9:$K$64,0)+1,1))</f>
        <v>INTERASIA TRANSCEND</v>
      </c>
      <c r="B6" s="607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N042</v>
      </c>
      <c r="C6" s="445">
        <v>45719</v>
      </c>
      <c r="D6" s="446">
        <f>C6+8</f>
        <v>45727</v>
      </c>
      <c r="E6" s="446">
        <f>C6+14</f>
        <v>45733</v>
      </c>
      <c r="F6" s="446" t="s">
        <v>11</v>
      </c>
      <c r="G6" s="444">
        <f>C6+11</f>
        <v>45730</v>
      </c>
      <c r="H6" s="444">
        <f>C6+10</f>
        <v>45729</v>
      </c>
      <c r="I6" s="446"/>
      <c r="J6" s="446" t="s">
        <v>11</v>
      </c>
      <c r="K6" s="446" t="s">
        <v>11</v>
      </c>
      <c r="L6" s="446" t="s">
        <v>11</v>
      </c>
      <c r="M6" s="446" t="s">
        <v>11</v>
      </c>
      <c r="N6" s="446" t="s">
        <v>11</v>
      </c>
      <c r="O6" s="446" t="s">
        <v>11</v>
      </c>
      <c r="P6" s="447">
        <v>0.4993055555555555</v>
      </c>
      <c r="Q6" s="446">
        <f>C6-1</f>
        <v>45718</v>
      </c>
      <c r="R6" s="449" t="s">
        <v>18</v>
      </c>
      <c r="S6" s="634"/>
      <c r="T6" s="61"/>
      <c r="U6" s="61"/>
      <c r="V6" s="61"/>
      <c r="W6" s="61"/>
      <c r="X6" s="61"/>
      <c r="Y6" s="61"/>
      <c r="Z6" s="61"/>
      <c r="AA6" s="61"/>
      <c r="AB6" s="291"/>
      <c r="AC6" s="291"/>
      <c r="AD6" s="291"/>
      <c r="AE6" s="291"/>
      <c r="AF6" s="291"/>
      <c r="AG6" s="291"/>
      <c r="AH6" s="291"/>
      <c r="AI6" s="291"/>
      <c r="AJ6" s="291"/>
    </row>
    <row r="7" spans="1:36" s="259" customFormat="1" ht="13.5" customHeight="1">
      <c r="A7" s="641" t="str">
        <f>CNC!A11</f>
        <v>CNC PLUTO</v>
      </c>
      <c r="B7" s="642" t="str">
        <f>CNC!B11</f>
        <v>3CGGMN1NC</v>
      </c>
      <c r="C7" s="643">
        <f>C6+2</f>
        <v>45721</v>
      </c>
      <c r="D7" s="620"/>
      <c r="E7" s="620">
        <f>C7+9</f>
        <v>45730</v>
      </c>
      <c r="F7" s="620">
        <f>C7+8</f>
        <v>45729</v>
      </c>
      <c r="G7" s="620">
        <f>C7+7</f>
        <v>45728</v>
      </c>
      <c r="H7" s="620">
        <f>C7+6</f>
        <v>45727</v>
      </c>
      <c r="I7" s="644" t="s">
        <v>11</v>
      </c>
      <c r="J7" s="644" t="s">
        <v>11</v>
      </c>
      <c r="K7" s="644" t="s">
        <v>11</v>
      </c>
      <c r="L7" s="644" t="s">
        <v>11</v>
      </c>
      <c r="M7" s="644" t="s">
        <v>11</v>
      </c>
      <c r="N7" s="644" t="s">
        <v>11</v>
      </c>
      <c r="O7" s="644" t="s">
        <v>11</v>
      </c>
      <c r="P7" s="645">
        <v>0.66666666666666663</v>
      </c>
      <c r="Q7" s="644">
        <f>C7-1</f>
        <v>45720</v>
      </c>
      <c r="R7" s="646" t="s">
        <v>267</v>
      </c>
      <c r="S7" s="54"/>
      <c r="T7" s="61"/>
      <c r="U7" s="61"/>
      <c r="V7" s="61"/>
      <c r="W7" s="61"/>
      <c r="X7" s="61"/>
      <c r="Y7" s="61"/>
      <c r="Z7" s="61"/>
      <c r="AA7" s="61"/>
      <c r="AB7" s="291"/>
      <c r="AC7" s="291"/>
      <c r="AD7" s="291"/>
      <c r="AE7" s="291"/>
      <c r="AF7" s="291"/>
      <c r="AG7" s="291"/>
      <c r="AH7" s="291"/>
      <c r="AI7" s="291"/>
      <c r="AJ7" s="291"/>
    </row>
    <row r="8" spans="1:36" s="682" customFormat="1" ht="13.5" customHeight="1">
      <c r="A8" s="674" t="str">
        <f>EVR!A9</f>
        <v xml:space="preserve">EVER CORE </v>
      </c>
      <c r="B8" s="675" t="str">
        <f>EVR!B9</f>
        <v xml:space="preserve">1678-091N </v>
      </c>
      <c r="C8" s="676">
        <f>C7</f>
        <v>45721</v>
      </c>
      <c r="D8" s="677" t="s">
        <v>11</v>
      </c>
      <c r="E8" s="677" t="s">
        <v>11</v>
      </c>
      <c r="F8" s="678">
        <f>C8+11</f>
        <v>45732</v>
      </c>
      <c r="G8" s="678">
        <f>C8+9</f>
        <v>45730</v>
      </c>
      <c r="H8" s="678">
        <f>C8+8</f>
        <v>45729</v>
      </c>
      <c r="I8" s="677" t="s">
        <v>11</v>
      </c>
      <c r="J8" s="677" t="s">
        <v>11</v>
      </c>
      <c r="K8" s="677" t="s">
        <v>11</v>
      </c>
      <c r="L8" s="678">
        <f>C8+10</f>
        <v>45731</v>
      </c>
      <c r="M8" s="677" t="s">
        <v>11</v>
      </c>
      <c r="N8" s="677" t="s">
        <v>11</v>
      </c>
      <c r="O8" s="678">
        <f>C8+10</f>
        <v>45731</v>
      </c>
      <c r="P8" s="679">
        <v>0.70833333333333337</v>
      </c>
      <c r="Q8" s="677">
        <f>C8-1</f>
        <v>45720</v>
      </c>
      <c r="R8" s="680" t="s">
        <v>141</v>
      </c>
      <c r="S8" s="634"/>
      <c r="T8" s="61"/>
      <c r="U8" s="61"/>
      <c r="V8" s="61"/>
      <c r="W8" s="61"/>
      <c r="X8" s="61"/>
      <c r="Y8" s="61"/>
      <c r="Z8" s="61"/>
      <c r="AA8" s="61"/>
      <c r="AB8" s="681"/>
      <c r="AC8" s="681"/>
      <c r="AD8" s="681"/>
      <c r="AE8" s="681"/>
      <c r="AF8" s="681"/>
      <c r="AG8" s="681"/>
      <c r="AH8" s="681"/>
      <c r="AI8" s="681"/>
      <c r="AJ8" s="681"/>
    </row>
    <row r="9" spans="1:36" s="259" customFormat="1" ht="13.5" customHeight="1">
      <c r="A9" s="448" t="str">
        <f>EVR!A26</f>
        <v>UNI-PERFECT</v>
      </c>
      <c r="B9" s="607" t="str">
        <f>EVR!B26</f>
        <v>0308-610N</v>
      </c>
      <c r="C9" s="445">
        <f>C8</f>
        <v>45721</v>
      </c>
      <c r="D9" s="444">
        <f>C9+8</f>
        <v>45729</v>
      </c>
      <c r="E9" s="444">
        <f>C9+8</f>
        <v>45729</v>
      </c>
      <c r="F9" s="444"/>
      <c r="H9" s="444"/>
      <c r="I9" s="446"/>
      <c r="J9" s="444">
        <f>C9+11</f>
        <v>45732</v>
      </c>
      <c r="K9" s="446"/>
      <c r="L9" s="444"/>
      <c r="M9" s="446"/>
      <c r="N9" s="446"/>
      <c r="O9" s="444"/>
      <c r="P9" s="447">
        <v>0.125</v>
      </c>
      <c r="Q9" s="446">
        <f>C9</f>
        <v>45721</v>
      </c>
      <c r="R9" s="449" t="s">
        <v>141</v>
      </c>
      <c r="S9" s="634"/>
      <c r="T9" s="61"/>
      <c r="U9" s="61"/>
      <c r="V9" s="61"/>
      <c r="W9" s="61"/>
      <c r="X9" s="61"/>
      <c r="Y9" s="61"/>
      <c r="Z9" s="61"/>
      <c r="AA9" s="61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259" customFormat="1" ht="13.5" customHeight="1">
      <c r="A10" s="972" t="s">
        <v>429</v>
      </c>
      <c r="B10" s="973" t="s">
        <v>465</v>
      </c>
      <c r="C10" s="445">
        <f>C8</f>
        <v>45721</v>
      </c>
      <c r="D10" s="446" t="s">
        <v>11</v>
      </c>
      <c r="E10" s="446" t="s">
        <v>11</v>
      </c>
      <c r="F10" s="446" t="s">
        <v>11</v>
      </c>
      <c r="G10" s="446" t="s">
        <v>11</v>
      </c>
      <c r="H10" s="446" t="s">
        <v>11</v>
      </c>
      <c r="I10" s="446" t="s">
        <v>11</v>
      </c>
      <c r="J10" s="446" t="s">
        <v>11</v>
      </c>
      <c r="K10" s="446">
        <f>C10+15</f>
        <v>45736</v>
      </c>
      <c r="L10" s="446" t="s">
        <v>11</v>
      </c>
      <c r="M10" s="446">
        <f>C10+15</f>
        <v>45736</v>
      </c>
      <c r="N10" s="446" t="s">
        <v>11</v>
      </c>
      <c r="O10" s="446" t="s">
        <v>11</v>
      </c>
      <c r="P10" s="447">
        <v>0.83333333333333337</v>
      </c>
      <c r="Q10" s="446">
        <f>C10-1</f>
        <v>45720</v>
      </c>
      <c r="R10" s="636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91"/>
      <c r="AC10" s="291"/>
      <c r="AD10" s="291"/>
      <c r="AE10" s="291"/>
      <c r="AF10" s="291"/>
      <c r="AG10" s="291"/>
      <c r="AH10" s="291"/>
      <c r="AI10" s="291"/>
      <c r="AJ10" s="291"/>
    </row>
    <row r="11" spans="1:36" s="259" customFormat="1" ht="13.5" customHeight="1">
      <c r="A11" s="448" t="str">
        <f>'ONE JV2'!A9</f>
        <v>CALLAO BRIDGE</v>
      </c>
      <c r="B11" s="607" t="str">
        <f>'ONE JV2'!B9</f>
        <v xml:space="preserve"> 267N</v>
      </c>
      <c r="C11" s="445">
        <f>C10</f>
        <v>45721</v>
      </c>
      <c r="D11" s="444">
        <f>C11+7</f>
        <v>45728</v>
      </c>
      <c r="E11" s="444">
        <f>C11+8</f>
        <v>45729</v>
      </c>
      <c r="F11" s="444">
        <f>C11+9</f>
        <v>45730</v>
      </c>
      <c r="G11" s="446" t="s">
        <v>11</v>
      </c>
      <c r="H11" s="446" t="s">
        <v>11</v>
      </c>
      <c r="I11" s="446" t="s">
        <v>11</v>
      </c>
      <c r="J11" s="446" t="s">
        <v>11</v>
      </c>
      <c r="K11" s="446" t="s">
        <v>11</v>
      </c>
      <c r="L11" s="446" t="s">
        <v>11</v>
      </c>
      <c r="M11" s="446" t="s">
        <v>11</v>
      </c>
      <c r="N11" s="446" t="s">
        <v>11</v>
      </c>
      <c r="O11" s="444">
        <f>C11+9</f>
        <v>45730</v>
      </c>
      <c r="P11" s="447">
        <v>0.375</v>
      </c>
      <c r="Q11" s="446">
        <f>C11</f>
        <v>45721</v>
      </c>
      <c r="R11" s="449" t="s">
        <v>195</v>
      </c>
      <c r="S11" s="634"/>
      <c r="T11" s="61"/>
      <c r="U11" s="61"/>
      <c r="V11" s="61"/>
      <c r="W11" s="61"/>
      <c r="X11" s="61"/>
      <c r="Y11" s="61"/>
      <c r="Z11" s="61"/>
      <c r="AA11" s="61"/>
      <c r="AB11" s="291"/>
      <c r="AC11" s="291"/>
      <c r="AD11" s="291"/>
      <c r="AE11" s="291"/>
      <c r="AF11" s="291"/>
      <c r="AG11" s="291"/>
      <c r="AH11" s="291"/>
      <c r="AI11" s="291"/>
      <c r="AJ11" s="291"/>
    </row>
    <row r="12" spans="1:36" s="259" customFormat="1" ht="13.5" customHeight="1">
      <c r="A12" s="448" t="str">
        <f>'ONE JT1'!A9</f>
        <v>AS CARLOTTA</v>
      </c>
      <c r="B12" s="607" t="str">
        <f>'ONE JT1'!B9</f>
        <v xml:space="preserve"> 508N</v>
      </c>
      <c r="C12" s="445">
        <f>C11+1</f>
        <v>45722</v>
      </c>
      <c r="D12" s="446" t="s">
        <v>11</v>
      </c>
      <c r="E12" s="446" t="s">
        <v>11</v>
      </c>
      <c r="F12" s="446" t="s">
        <v>11</v>
      </c>
      <c r="G12" s="444">
        <f>C12+9</f>
        <v>45731</v>
      </c>
      <c r="H12" s="444">
        <f>C12+8</f>
        <v>45730</v>
      </c>
      <c r="I12" s="446" t="s">
        <v>11</v>
      </c>
      <c r="J12" s="446" t="s">
        <v>11</v>
      </c>
      <c r="K12" s="446" t="s">
        <v>11</v>
      </c>
      <c r="L12" s="444">
        <f>C12+6</f>
        <v>45728</v>
      </c>
      <c r="M12" s="446" t="s">
        <v>11</v>
      </c>
      <c r="N12" s="446" t="s">
        <v>11</v>
      </c>
      <c r="O12" s="446" t="s">
        <v>11</v>
      </c>
      <c r="P12" s="447">
        <v>0.91666666666666663</v>
      </c>
      <c r="Q12" s="446">
        <f>C12-2</f>
        <v>45720</v>
      </c>
      <c r="R12" s="449" t="s">
        <v>195</v>
      </c>
      <c r="S12" s="634"/>
      <c r="T12" s="61"/>
      <c r="U12" s="61"/>
      <c r="V12" s="61"/>
      <c r="W12" s="61"/>
      <c r="X12" s="61"/>
      <c r="Y12" s="61"/>
      <c r="Z12" s="61"/>
      <c r="AA12" s="61"/>
      <c r="AB12" s="291"/>
      <c r="AC12" s="291"/>
      <c r="AD12" s="291"/>
      <c r="AE12" s="291"/>
      <c r="AF12" s="291"/>
      <c r="AG12" s="291"/>
      <c r="AH12" s="291"/>
      <c r="AI12" s="291"/>
      <c r="AJ12" s="291"/>
    </row>
    <row r="13" spans="1:36" s="259" customFormat="1" ht="13.5" customHeight="1">
      <c r="A13" s="448" t="str">
        <f>SITC!A28</f>
        <v>SITC HAODE</v>
      </c>
      <c r="B13" s="607" t="str">
        <f>SITC!B28</f>
        <v>2505N</v>
      </c>
      <c r="C13" s="445">
        <f>C12+1</f>
        <v>45723</v>
      </c>
      <c r="D13" s="444">
        <f>C13+10</f>
        <v>45733</v>
      </c>
      <c r="E13" s="444">
        <f>C13+11</f>
        <v>45734</v>
      </c>
      <c r="F13" s="446" t="s">
        <v>11</v>
      </c>
      <c r="G13" s="446" t="s">
        <v>11</v>
      </c>
      <c r="H13" s="446" t="s">
        <v>11</v>
      </c>
      <c r="I13" s="446" t="s">
        <v>11</v>
      </c>
      <c r="J13" s="446" t="s">
        <v>11</v>
      </c>
      <c r="K13" s="446" t="s">
        <v>11</v>
      </c>
      <c r="L13" s="446" t="s">
        <v>11</v>
      </c>
      <c r="M13" s="446" t="s">
        <v>11</v>
      </c>
      <c r="N13" s="446" t="s">
        <v>11</v>
      </c>
      <c r="O13" s="446" t="s">
        <v>11</v>
      </c>
      <c r="P13" s="447">
        <v>0.70833333333333337</v>
      </c>
      <c r="Q13" s="446">
        <f>C13-1</f>
        <v>45722</v>
      </c>
      <c r="R13" s="449" t="s">
        <v>234</v>
      </c>
      <c r="S13" s="61"/>
      <c r="T13" s="61"/>
      <c r="U13" s="61"/>
      <c r="V13" s="61"/>
      <c r="W13" s="61"/>
      <c r="X13" s="61"/>
      <c r="Y13" s="61"/>
      <c r="Z13" s="61"/>
      <c r="AA13" s="61"/>
      <c r="AB13" s="292"/>
      <c r="AC13" s="292"/>
      <c r="AD13" s="292"/>
      <c r="AE13" s="292"/>
      <c r="AF13" s="292"/>
      <c r="AG13" s="292"/>
      <c r="AH13" s="292"/>
      <c r="AI13" s="292"/>
      <c r="AJ13" s="292"/>
    </row>
    <row r="14" spans="1:36" s="275" customFormat="1" ht="13.5" customHeight="1">
      <c r="A14" s="448" t="str">
        <f>IF(VLOOKUP(INDEX(WH!$B$9:$K$64,MATCH(C14,WH!$K$9:$K$64,0),1),WH!$B$9:$K$64,10,0)=GENERAL!C14,INDEX(WH!$B$9:$K$64,MATCH(C14,WH!$K$9:$K$64,0),1),INDEX(WH!$B$9:$K$64,MATCH(C14,WH!$K$9:$K$64,0)+1,1))</f>
        <v>INTERASIA VISION</v>
      </c>
      <c r="B14" s="607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INTERASIA VISION078</v>
      </c>
      <c r="C14" s="445">
        <f>C13+1</f>
        <v>45724</v>
      </c>
      <c r="D14" s="444">
        <f>C14+10</f>
        <v>45734</v>
      </c>
      <c r="E14" s="444">
        <f>C14+9</f>
        <v>45733</v>
      </c>
      <c r="F14" s="446" t="s">
        <v>11</v>
      </c>
      <c r="G14" s="446" t="s">
        <v>11</v>
      </c>
      <c r="H14" s="446" t="s">
        <v>11</v>
      </c>
      <c r="I14" s="446">
        <f>C14+18</f>
        <v>45742</v>
      </c>
      <c r="J14" s="444">
        <f>C14+7</f>
        <v>45731</v>
      </c>
      <c r="K14" s="446" t="s">
        <v>11</v>
      </c>
      <c r="L14" s="446" t="s">
        <v>11</v>
      </c>
      <c r="M14" s="446" t="s">
        <v>11</v>
      </c>
      <c r="N14" s="446" t="s">
        <v>11</v>
      </c>
      <c r="O14" s="446">
        <f>C14+12</f>
        <v>45736</v>
      </c>
      <c r="P14" s="447">
        <v>0.16666666666666666</v>
      </c>
      <c r="Q14" s="446">
        <f>C14-1</f>
        <v>45723</v>
      </c>
      <c r="R14" s="449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91"/>
      <c r="AC14" s="291"/>
      <c r="AD14" s="291"/>
      <c r="AE14" s="291"/>
      <c r="AF14" s="291"/>
      <c r="AG14" s="291"/>
      <c r="AH14" s="291"/>
      <c r="AI14" s="291"/>
      <c r="AJ14" s="291"/>
    </row>
    <row r="15" spans="1:36" s="275" customFormat="1" ht="13.5" customHeight="1">
      <c r="A15" s="448" t="str">
        <f>'SINOTRANS ( ORIMAS)'!A11</f>
        <v>HONG AN</v>
      </c>
      <c r="B15" s="607" t="str">
        <f>'SINOTRANS ( ORIMAS)'!B11</f>
        <v>2506N</v>
      </c>
      <c r="C15" s="445">
        <f>C14</f>
        <v>45724</v>
      </c>
      <c r="D15" s="444">
        <f>C15+9</f>
        <v>45733</v>
      </c>
      <c r="E15" s="444">
        <f>C15+10</f>
        <v>45734</v>
      </c>
      <c r="F15" s="446" t="s">
        <v>11</v>
      </c>
      <c r="G15" s="446" t="s">
        <v>11</v>
      </c>
      <c r="H15" s="446" t="s">
        <v>11</v>
      </c>
      <c r="I15" s="446" t="s">
        <v>11</v>
      </c>
      <c r="J15" s="446" t="s">
        <v>11</v>
      </c>
      <c r="K15" s="446" t="s">
        <v>11</v>
      </c>
      <c r="L15" s="446" t="s">
        <v>11</v>
      </c>
      <c r="M15" s="446" t="s">
        <v>11</v>
      </c>
      <c r="N15" s="446" t="s">
        <v>11</v>
      </c>
      <c r="O15" s="446" t="s">
        <v>11</v>
      </c>
      <c r="P15" s="447">
        <v>0.95833333333333337</v>
      </c>
      <c r="Q15" s="446">
        <f>C15-2</f>
        <v>45722</v>
      </c>
      <c r="R15" s="449" t="s">
        <v>330</v>
      </c>
      <c r="S15" s="61"/>
      <c r="T15" s="61"/>
      <c r="U15" s="61"/>
      <c r="V15" s="61"/>
      <c r="W15" s="61"/>
      <c r="X15" s="61"/>
      <c r="Y15" s="61"/>
      <c r="Z15" s="61"/>
      <c r="AA15" s="61"/>
      <c r="AB15" s="291"/>
      <c r="AC15" s="291"/>
      <c r="AD15" s="291"/>
      <c r="AE15" s="291"/>
      <c r="AF15" s="291"/>
      <c r="AG15" s="291"/>
      <c r="AH15" s="291"/>
      <c r="AI15" s="291"/>
      <c r="AJ15" s="291"/>
    </row>
    <row r="16" spans="1:36" s="275" customFormat="1" ht="13.5" customHeight="1">
      <c r="A16" s="448" t="str">
        <f>'ONE JSM'!A11</f>
        <v>TS DALIAN</v>
      </c>
      <c r="B16" s="607" t="str">
        <f>'ONE JSM'!B11</f>
        <v xml:space="preserve"> 019N</v>
      </c>
      <c r="C16" s="445">
        <f>C14</f>
        <v>45724</v>
      </c>
      <c r="D16" s="446" t="s">
        <v>11</v>
      </c>
      <c r="E16" s="444">
        <f>C16+11</f>
        <v>45735</v>
      </c>
      <c r="F16" s="444">
        <f>C16+10</f>
        <v>45734</v>
      </c>
      <c r="G16" s="444">
        <f>C16+8</f>
        <v>45732</v>
      </c>
      <c r="H16" s="444">
        <f>C16+7</f>
        <v>45731</v>
      </c>
      <c r="I16" s="446" t="s">
        <v>11</v>
      </c>
      <c r="J16" s="446" t="s">
        <v>11</v>
      </c>
      <c r="K16" s="446" t="s">
        <v>11</v>
      </c>
      <c r="L16" s="444">
        <f>C16+9</f>
        <v>45733</v>
      </c>
      <c r="M16" s="446" t="s">
        <v>11</v>
      </c>
      <c r="N16" s="444">
        <f>C16+7</f>
        <v>45731</v>
      </c>
      <c r="O16" s="446" t="s">
        <v>11</v>
      </c>
      <c r="P16" s="447">
        <v>0.58333333333333337</v>
      </c>
      <c r="Q16" s="446">
        <f>C16-2</f>
        <v>45722</v>
      </c>
      <c r="R16" s="449" t="s">
        <v>195</v>
      </c>
      <c r="S16" s="61"/>
      <c r="T16" s="61"/>
      <c r="U16" s="61"/>
      <c r="V16" s="61"/>
      <c r="W16" s="61"/>
      <c r="X16" s="61"/>
      <c r="Y16" s="61"/>
      <c r="Z16" s="61"/>
      <c r="AA16" s="61"/>
      <c r="AB16" s="291"/>
      <c r="AC16" s="291"/>
      <c r="AD16" s="291"/>
      <c r="AE16" s="291"/>
      <c r="AF16" s="292"/>
      <c r="AG16" s="292"/>
      <c r="AH16" s="291"/>
      <c r="AI16" s="291"/>
      <c r="AJ16" s="291"/>
    </row>
    <row r="17" spans="1:37" s="275" customFormat="1" ht="13.5" customHeight="1">
      <c r="A17" s="448" t="str">
        <f>KMTC!A10</f>
        <v>SITC FUJIAN</v>
      </c>
      <c r="B17" s="607" t="str">
        <f>KMTC!B10</f>
        <v>2505N</v>
      </c>
      <c r="C17" s="445">
        <f>C16+1</f>
        <v>45725</v>
      </c>
      <c r="D17" s="446" t="s">
        <v>11</v>
      </c>
      <c r="E17" s="446" t="s">
        <v>11</v>
      </c>
      <c r="F17" s="444">
        <f>C17+7</f>
        <v>45732</v>
      </c>
      <c r="G17" s="444">
        <f>C17+10</f>
        <v>45735</v>
      </c>
      <c r="H17" s="444">
        <f>C17+9</f>
        <v>45734</v>
      </c>
      <c r="I17" s="446" t="s">
        <v>11</v>
      </c>
      <c r="J17" s="446" t="s">
        <v>11</v>
      </c>
      <c r="K17" s="446" t="s">
        <v>11</v>
      </c>
      <c r="L17" s="446" t="s">
        <v>11</v>
      </c>
      <c r="M17" s="446" t="s">
        <v>11</v>
      </c>
      <c r="N17" s="446" t="s">
        <v>11</v>
      </c>
      <c r="O17" s="446" t="s">
        <v>11</v>
      </c>
      <c r="P17" s="447">
        <v>4.1666666666666664E-2</v>
      </c>
      <c r="Q17" s="446">
        <f>C17-1</f>
        <v>45724</v>
      </c>
      <c r="R17" s="449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91"/>
      <c r="AC17" s="291"/>
      <c r="AD17" s="291"/>
      <c r="AE17" s="291"/>
      <c r="AF17" s="291"/>
      <c r="AG17" s="291"/>
      <c r="AH17" s="291"/>
      <c r="AI17" s="291"/>
      <c r="AJ17" s="291"/>
    </row>
    <row r="18" spans="1:37" s="275" customFormat="1" ht="13.5" customHeight="1">
      <c r="A18" s="448" t="str">
        <f>IF(VLOOKUP(INDEX(WH!$B$9:$K$64,MATCH(C18,WH!$K$9:$K$64,0),1),WH!$B$9:$K$64,5,0)=GENERAL!P18,INDEX(WH!$B$9:$K$64,MATCH(C18,WH!$K$9:$K$64,0),1),INDEX(WH!$B$9:$K$64,MATCH(C18,WH!$K$9:$K$64,0)+1,1))</f>
        <v>INTERASIA ADVANCE</v>
      </c>
      <c r="B18" s="607" t="e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#N/A</v>
      </c>
      <c r="C18" s="445">
        <f>C17</f>
        <v>45725</v>
      </c>
      <c r="D18" s="446" t="s">
        <v>11</v>
      </c>
      <c r="E18" s="446" t="s">
        <v>11</v>
      </c>
      <c r="F18" s="446" t="s">
        <v>11</v>
      </c>
      <c r="G18" s="444">
        <f>C18+8</f>
        <v>45733</v>
      </c>
      <c r="H18" s="444">
        <f>C18+8</f>
        <v>45733</v>
      </c>
      <c r="I18" s="446" t="s">
        <v>11</v>
      </c>
      <c r="J18" s="446" t="s">
        <v>11</v>
      </c>
      <c r="K18" s="446" t="s">
        <v>11</v>
      </c>
      <c r="L18" s="446" t="s">
        <v>11</v>
      </c>
      <c r="M18" s="446" t="s">
        <v>11</v>
      </c>
      <c r="N18" s="446" t="s">
        <v>11</v>
      </c>
      <c r="O18" s="446" t="s">
        <v>11</v>
      </c>
      <c r="P18" s="447">
        <v>0.75</v>
      </c>
      <c r="Q18" s="446">
        <f>C18-1</f>
        <v>45724</v>
      </c>
      <c r="R18" s="449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91"/>
      <c r="AC18" s="291"/>
      <c r="AD18" s="291"/>
      <c r="AE18" s="291"/>
      <c r="AF18" s="291"/>
      <c r="AG18" s="291"/>
      <c r="AH18" s="291"/>
      <c r="AI18" s="291"/>
      <c r="AJ18" s="291"/>
    </row>
    <row r="19" spans="1:37" s="528" customFormat="1" ht="13.5" customHeight="1" thickBot="1">
      <c r="A19" s="522"/>
      <c r="B19" s="608"/>
      <c r="C19" s="523">
        <f>C17+1</f>
        <v>45726</v>
      </c>
      <c r="D19" s="524">
        <f>C19+7</f>
        <v>45733</v>
      </c>
      <c r="E19" s="524">
        <f>C19+8</f>
        <v>45734</v>
      </c>
      <c r="F19" s="525" t="s">
        <v>11</v>
      </c>
      <c r="G19" s="525" t="s">
        <v>11</v>
      </c>
      <c r="H19" s="525" t="s">
        <v>11</v>
      </c>
      <c r="I19" s="524">
        <f>C19+10</f>
        <v>45736</v>
      </c>
      <c r="J19" s="525" t="s">
        <v>11</v>
      </c>
      <c r="K19" s="525" t="s">
        <v>11</v>
      </c>
      <c r="L19" s="525" t="s">
        <v>11</v>
      </c>
      <c r="M19" s="525" t="s">
        <v>11</v>
      </c>
      <c r="N19" s="525" t="s">
        <v>11</v>
      </c>
      <c r="O19" s="525" t="s">
        <v>11</v>
      </c>
      <c r="P19" s="526">
        <v>0.99930555555555556</v>
      </c>
      <c r="Q19" s="525">
        <f>C19-2</f>
        <v>45724</v>
      </c>
      <c r="R19" s="527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29"/>
      <c r="AC19" s="529"/>
      <c r="AD19" s="529"/>
      <c r="AE19" s="529"/>
      <c r="AF19" s="530"/>
      <c r="AG19" s="530"/>
      <c r="AH19" s="529"/>
      <c r="AI19" s="529"/>
      <c r="AJ19" s="529"/>
    </row>
    <row r="20" spans="1:37" s="275" customFormat="1" ht="13.5" customHeight="1" thickBot="1">
      <c r="A20" s="861" t="str">
        <f>IF(VLOOKUP(INDEX(WH!$B$9:$K$64,MATCH(C20,WH!$K$9:$K$64,0),1),WH!$B$9:$K$64,10,0)=GENERAL!C20,INDEX(WH!$B$9:$K$64,MATCH(C20,WH!$K$9:$K$64,0),1),INDEX(WH!$B$9:$K$64,MATCH(C20,WH!$K$9:$K$64,0)+1,1))</f>
        <v>WAN HAI 293</v>
      </c>
      <c r="B20" s="862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N070</v>
      </c>
      <c r="C20" s="863">
        <f>C6+7</f>
        <v>45726</v>
      </c>
      <c r="D20" s="864">
        <f>C20+8</f>
        <v>45734</v>
      </c>
      <c r="E20" s="864">
        <f>C20+14</f>
        <v>45740</v>
      </c>
      <c r="F20" s="864" t="s">
        <v>11</v>
      </c>
      <c r="G20" s="444">
        <f>C20+10</f>
        <v>45736</v>
      </c>
      <c r="H20" s="444">
        <f>C20+9</f>
        <v>45735</v>
      </c>
      <c r="I20" s="446"/>
      <c r="J20" s="446"/>
      <c r="K20" s="446" t="s">
        <v>11</v>
      </c>
      <c r="L20" s="446" t="s">
        <v>11</v>
      </c>
      <c r="M20" s="446" t="s">
        <v>11</v>
      </c>
      <c r="N20" s="446" t="s">
        <v>11</v>
      </c>
      <c r="O20" s="446" t="s">
        <v>11</v>
      </c>
      <c r="P20" s="447">
        <v>0.4993055555555555</v>
      </c>
      <c r="Q20" s="446">
        <f>C20-1</f>
        <v>45725</v>
      </c>
      <c r="R20" s="449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91"/>
      <c r="AC20" s="291"/>
      <c r="AD20" s="291"/>
      <c r="AE20" s="291"/>
      <c r="AF20" s="292"/>
      <c r="AG20" s="292"/>
      <c r="AH20" s="291"/>
      <c r="AI20" s="291"/>
      <c r="AJ20" s="291"/>
    </row>
    <row r="21" spans="1:37" s="640" customFormat="1" ht="13.5" customHeight="1">
      <c r="A21" s="859" t="str">
        <f>CNC!A12</f>
        <v>CNC SULAWESI</v>
      </c>
      <c r="B21" s="751" t="str">
        <f>CNC!B12</f>
        <v>3CGGON1NC</v>
      </c>
      <c r="C21" s="752">
        <f>C20+2</f>
        <v>45728</v>
      </c>
      <c r="D21" s="860"/>
      <c r="E21" s="444">
        <f>C21+9</f>
        <v>45737</v>
      </c>
      <c r="F21" s="444">
        <f>C21+8</f>
        <v>45736</v>
      </c>
      <c r="G21" s="620">
        <f>C21+7</f>
        <v>45735</v>
      </c>
      <c r="H21" s="620">
        <f>C21+6</f>
        <v>45734</v>
      </c>
      <c r="I21" s="644" t="s">
        <v>11</v>
      </c>
      <c r="J21" s="644" t="s">
        <v>11</v>
      </c>
      <c r="K21" s="644" t="s">
        <v>11</v>
      </c>
      <c r="L21" s="644" t="s">
        <v>11</v>
      </c>
      <c r="M21" s="644" t="s">
        <v>11</v>
      </c>
      <c r="N21" s="644" t="s">
        <v>11</v>
      </c>
      <c r="O21" s="644" t="s">
        <v>11</v>
      </c>
      <c r="P21" s="645">
        <v>0.66666666666666663</v>
      </c>
      <c r="Q21" s="637">
        <f>C21-1</f>
        <v>45727</v>
      </c>
      <c r="R21" s="638" t="s">
        <v>267</v>
      </c>
      <c r="S21" s="61"/>
      <c r="T21" s="61"/>
      <c r="U21" s="61"/>
      <c r="V21" s="61"/>
      <c r="W21" s="61"/>
      <c r="X21" s="61"/>
      <c r="Y21" s="61"/>
      <c r="Z21" s="61"/>
      <c r="AA21" s="61"/>
      <c r="AB21" s="639"/>
      <c r="AC21" s="639"/>
      <c r="AD21" s="639"/>
      <c r="AE21" s="639"/>
      <c r="AF21" s="635"/>
      <c r="AG21" s="635"/>
      <c r="AH21" s="639"/>
      <c r="AI21" s="639"/>
      <c r="AJ21" s="639"/>
    </row>
    <row r="22" spans="1:37" s="259" customFormat="1" ht="13.5" customHeight="1">
      <c r="A22" s="858" t="str">
        <f>EVR!A10</f>
        <v>EVER CROWN</v>
      </c>
      <c r="B22" s="607" t="str">
        <f>EVR!B10</f>
        <v xml:space="preserve"> 1679-063N</v>
      </c>
      <c r="C22" s="445">
        <f>C20+2</f>
        <v>45728</v>
      </c>
      <c r="D22" s="446" t="s">
        <v>11</v>
      </c>
      <c r="E22" s="446" t="s">
        <v>11</v>
      </c>
      <c r="F22" s="444">
        <f>C22+11</f>
        <v>45739</v>
      </c>
      <c r="G22" s="444">
        <f>C22+9</f>
        <v>45737</v>
      </c>
      <c r="H22" s="444">
        <f>C22+8</f>
        <v>45736</v>
      </c>
      <c r="I22" s="446" t="s">
        <v>11</v>
      </c>
      <c r="J22" s="446" t="s">
        <v>11</v>
      </c>
      <c r="K22" s="446" t="s">
        <v>11</v>
      </c>
      <c r="L22" s="444">
        <f>C22+10</f>
        <v>45738</v>
      </c>
      <c r="M22" s="446" t="s">
        <v>11</v>
      </c>
      <c r="N22" s="446" t="s">
        <v>11</v>
      </c>
      <c r="O22" s="444">
        <f>C22+10</f>
        <v>45738</v>
      </c>
      <c r="P22" s="447">
        <v>0.70833333333333337</v>
      </c>
      <c r="Q22" s="446">
        <f>C22-1</f>
        <v>45727</v>
      </c>
      <c r="R22" s="449" t="s">
        <v>141</v>
      </c>
      <c r="S22" s="61"/>
      <c r="T22" s="61"/>
      <c r="U22" s="61"/>
      <c r="V22" s="61"/>
      <c r="W22" s="61"/>
      <c r="X22" s="61"/>
      <c r="Y22" s="61"/>
      <c r="Z22" s="61"/>
      <c r="AA22" s="61"/>
      <c r="AB22" s="292"/>
      <c r="AC22" s="292"/>
      <c r="AD22" s="292"/>
      <c r="AE22" s="292"/>
      <c r="AF22" s="291"/>
      <c r="AG22" s="291"/>
      <c r="AH22" s="291"/>
      <c r="AI22" s="291"/>
      <c r="AJ22" s="291"/>
    </row>
    <row r="23" spans="1:37" s="259" customFormat="1" ht="13.5" customHeight="1">
      <c r="A23" s="448" t="str">
        <f>EVR!A27</f>
        <v>UNI-PREMIER</v>
      </c>
      <c r="B23" s="607" t="str">
        <f>EVR!B27</f>
        <v xml:space="preserve"> 0309-425N</v>
      </c>
      <c r="C23" s="445">
        <f>C22</f>
        <v>45728</v>
      </c>
      <c r="D23" s="444">
        <f>C23+8</f>
        <v>45736</v>
      </c>
      <c r="E23" s="444">
        <f>C23+8</f>
        <v>45736</v>
      </c>
      <c r="F23" s="444"/>
      <c r="G23" s="444"/>
      <c r="H23" s="444"/>
      <c r="I23" s="446"/>
      <c r="J23" s="444">
        <f>C23+11</f>
        <v>45739</v>
      </c>
      <c r="K23" s="446"/>
      <c r="L23" s="444"/>
      <c r="M23" s="446"/>
      <c r="N23" s="446"/>
      <c r="O23" s="444"/>
      <c r="P23" s="447">
        <v>0.125</v>
      </c>
      <c r="Q23" s="446">
        <f>C23</f>
        <v>45728</v>
      </c>
      <c r="R23" s="449" t="s">
        <v>141</v>
      </c>
      <c r="S23" s="61"/>
      <c r="T23" s="61"/>
      <c r="U23" s="61"/>
      <c r="V23" s="61"/>
      <c r="W23" s="61"/>
      <c r="X23" s="61"/>
      <c r="Y23" s="61"/>
      <c r="Z23" s="61"/>
      <c r="AA23" s="61"/>
      <c r="AB23" s="292"/>
      <c r="AC23" s="292"/>
      <c r="AD23" s="292"/>
      <c r="AE23" s="292"/>
      <c r="AF23" s="292"/>
      <c r="AG23" s="292"/>
      <c r="AH23" s="292"/>
      <c r="AI23" s="292"/>
      <c r="AJ23" s="292"/>
    </row>
    <row r="24" spans="1:37" s="757" customFormat="1" ht="13.5" customHeight="1">
      <c r="A24" s="750" t="s">
        <v>430</v>
      </c>
      <c r="B24" s="974" t="s">
        <v>467</v>
      </c>
      <c r="C24" s="752">
        <f>C22</f>
        <v>45728</v>
      </c>
      <c r="D24" s="753" t="s">
        <v>11</v>
      </c>
      <c r="E24" s="753" t="s">
        <v>11</v>
      </c>
      <c r="F24" s="753" t="s">
        <v>11</v>
      </c>
      <c r="G24" s="753" t="s">
        <v>11</v>
      </c>
      <c r="H24" s="753" t="s">
        <v>11</v>
      </c>
      <c r="I24" s="753" t="s">
        <v>11</v>
      </c>
      <c r="J24" s="753" t="s">
        <v>11</v>
      </c>
      <c r="K24" s="753">
        <f>C24+15</f>
        <v>45743</v>
      </c>
      <c r="L24" s="753" t="s">
        <v>11</v>
      </c>
      <c r="M24" s="753">
        <f>C24+15</f>
        <v>45743</v>
      </c>
      <c r="N24" s="753" t="s">
        <v>11</v>
      </c>
      <c r="O24" s="753" t="s">
        <v>11</v>
      </c>
      <c r="P24" s="754">
        <v>0.83333333333333337</v>
      </c>
      <c r="Q24" s="753">
        <f>C24-1</f>
        <v>45727</v>
      </c>
      <c r="R24" s="755" t="s">
        <v>16</v>
      </c>
      <c r="S24" s="634"/>
      <c r="T24" s="634"/>
      <c r="U24" s="634"/>
      <c r="V24" s="634"/>
      <c r="W24" s="634"/>
      <c r="X24" s="634"/>
      <c r="Y24" s="634"/>
      <c r="Z24" s="634"/>
      <c r="AA24" s="634"/>
      <c r="AB24" s="639"/>
      <c r="AC24" s="639"/>
      <c r="AD24" s="639"/>
      <c r="AE24" s="639"/>
      <c r="AF24" s="639"/>
      <c r="AG24" s="639"/>
      <c r="AH24" s="635"/>
      <c r="AI24" s="635"/>
      <c r="AJ24" s="635"/>
    </row>
    <row r="25" spans="1:37" s="259" customFormat="1" ht="13.5" customHeight="1">
      <c r="A25" s="448" t="str">
        <f>'ONE JT1'!A10</f>
        <v>ACX CRYSTAL</v>
      </c>
      <c r="B25" s="607" t="str">
        <f>'ONE JV2'!B10</f>
        <v xml:space="preserve"> 015N</v>
      </c>
      <c r="C25" s="445">
        <f>C24</f>
        <v>45728</v>
      </c>
      <c r="D25" s="444">
        <f>C25+7</f>
        <v>45735</v>
      </c>
      <c r="E25" s="444">
        <f>C25+8</f>
        <v>45736</v>
      </c>
      <c r="F25" s="444">
        <f>C25+9</f>
        <v>45737</v>
      </c>
      <c r="G25" s="446" t="s">
        <v>11</v>
      </c>
      <c r="H25" s="446" t="s">
        <v>11</v>
      </c>
      <c r="I25" s="446" t="s">
        <v>11</v>
      </c>
      <c r="J25" s="446" t="s">
        <v>11</v>
      </c>
      <c r="K25" s="446" t="s">
        <v>11</v>
      </c>
      <c r="L25" s="446" t="s">
        <v>11</v>
      </c>
      <c r="M25" s="446" t="s">
        <v>11</v>
      </c>
      <c r="N25" s="446" t="s">
        <v>11</v>
      </c>
      <c r="O25" s="444">
        <f>C25+9</f>
        <v>45737</v>
      </c>
      <c r="P25" s="447">
        <v>0.375</v>
      </c>
      <c r="Q25" s="446">
        <f>C25</f>
        <v>45728</v>
      </c>
      <c r="R25" s="449" t="s">
        <v>195</v>
      </c>
      <c r="S25" s="634"/>
      <c r="T25" s="634"/>
      <c r="U25" s="634"/>
      <c r="V25" s="634"/>
      <c r="W25" s="634"/>
      <c r="X25" s="634"/>
      <c r="Y25" s="634"/>
      <c r="Z25" s="634"/>
      <c r="AA25" s="634"/>
      <c r="AB25" s="291"/>
      <c r="AC25" s="291"/>
      <c r="AD25" s="291"/>
      <c r="AE25" s="291"/>
      <c r="AF25" s="292"/>
      <c r="AG25" s="292"/>
      <c r="AH25" s="291"/>
      <c r="AI25" s="291"/>
      <c r="AJ25" s="291"/>
    </row>
    <row r="26" spans="1:37" s="275" customFormat="1" ht="14.25" customHeight="1">
      <c r="A26" s="448" t="str">
        <f>'ONE JV2'!A10</f>
        <v>NYK PAULA</v>
      </c>
      <c r="B26" s="607" t="str">
        <f>'ONE JT1'!B10</f>
        <v xml:space="preserve"> 307N</v>
      </c>
      <c r="C26" s="445">
        <f>C12+7</f>
        <v>45729</v>
      </c>
      <c r="D26" s="446" t="s">
        <v>11</v>
      </c>
      <c r="E26" s="446" t="s">
        <v>11</v>
      </c>
      <c r="F26" s="446" t="s">
        <v>11</v>
      </c>
      <c r="G26" s="444">
        <f>C26+9</f>
        <v>45738</v>
      </c>
      <c r="H26" s="444">
        <f>C26+8</f>
        <v>45737</v>
      </c>
      <c r="I26" s="446" t="s">
        <v>11</v>
      </c>
      <c r="J26" s="446" t="s">
        <v>11</v>
      </c>
      <c r="K26" s="446" t="s">
        <v>11</v>
      </c>
      <c r="L26" s="444">
        <f>C26+6</f>
        <v>45735</v>
      </c>
      <c r="M26" s="446" t="s">
        <v>11</v>
      </c>
      <c r="N26" s="446" t="s">
        <v>11</v>
      </c>
      <c r="O26" s="446" t="s">
        <v>11</v>
      </c>
      <c r="P26" s="447">
        <v>0.91666666666666663</v>
      </c>
      <c r="Q26" s="446">
        <f>C26-2</f>
        <v>45727</v>
      </c>
      <c r="R26" s="449" t="s">
        <v>195</v>
      </c>
      <c r="S26" s="634"/>
      <c r="T26" s="634"/>
      <c r="U26" s="634"/>
      <c r="V26" s="634"/>
      <c r="W26" s="634"/>
      <c r="X26" s="634"/>
      <c r="Y26" s="634"/>
      <c r="Z26" s="634"/>
      <c r="AA26" s="634"/>
      <c r="AB26" s="291"/>
      <c r="AC26" s="291"/>
      <c r="AD26" s="291"/>
      <c r="AE26" s="291"/>
      <c r="AF26" s="292"/>
      <c r="AG26" s="292"/>
      <c r="AH26" s="291"/>
      <c r="AI26" s="291"/>
      <c r="AJ26" s="291"/>
    </row>
    <row r="27" spans="1:37" s="275" customFormat="1" ht="13.5" customHeight="1">
      <c r="A27" s="448" t="str">
        <f>SITC!A29</f>
        <v>SITC MINGDE</v>
      </c>
      <c r="B27" s="607" t="str">
        <f>SITC!B29</f>
        <v>2505N</v>
      </c>
      <c r="C27" s="445">
        <f>C13+7</f>
        <v>45730</v>
      </c>
      <c r="D27" s="444">
        <f>C27+10</f>
        <v>45740</v>
      </c>
      <c r="E27" s="444">
        <f>C27+11</f>
        <v>45741</v>
      </c>
      <c r="F27" s="446" t="s">
        <v>11</v>
      </c>
      <c r="G27" s="446" t="s">
        <v>11</v>
      </c>
      <c r="H27" s="446" t="s">
        <v>11</v>
      </c>
      <c r="I27" s="446" t="s">
        <v>11</v>
      </c>
      <c r="J27" s="446" t="s">
        <v>11</v>
      </c>
      <c r="K27" s="446" t="s">
        <v>11</v>
      </c>
      <c r="L27" s="446" t="s">
        <v>11</v>
      </c>
      <c r="M27" s="446" t="s">
        <v>11</v>
      </c>
      <c r="N27" s="446" t="s">
        <v>11</v>
      </c>
      <c r="O27" s="446" t="s">
        <v>11</v>
      </c>
      <c r="P27" s="447">
        <v>0.70833333333333337</v>
      </c>
      <c r="Q27" s="446">
        <f>C27-1</f>
        <v>45729</v>
      </c>
      <c r="R27" s="449" t="s">
        <v>234</v>
      </c>
      <c r="S27" s="61"/>
      <c r="T27" s="61"/>
      <c r="U27" s="61"/>
      <c r="V27" s="61"/>
      <c r="W27" s="61"/>
      <c r="X27" s="61"/>
      <c r="Y27" s="61"/>
      <c r="Z27" s="61"/>
      <c r="AA27" s="6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</row>
    <row r="28" spans="1:37" s="275" customFormat="1" ht="13.5" customHeight="1">
      <c r="A28" s="448" t="str">
        <f>IF(VLOOKUP(INDEX(WH!$B$9:$K$64,MATCH(C28,WH!$K$9:$K$64,0),1),WH!$B$9:$K$64,5,0)=GENERAL!P28,INDEX(WH!$B$9:$K$64,MATCH(C28,WH!$K$9:$K$64,0),1),INDEX(WH!$B$9:$K$64,MATCH(C28,WH!$K$9:$K$64,0)+1,1))</f>
        <v>WAN HAI 287</v>
      </c>
      <c r="B28" s="607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N051</v>
      </c>
      <c r="C28" s="445">
        <f>C27+1</f>
        <v>45731</v>
      </c>
      <c r="D28" s="444">
        <f>C28+10</f>
        <v>45741</v>
      </c>
      <c r="E28" s="444">
        <f>C28+9</f>
        <v>45740</v>
      </c>
      <c r="F28" s="446" t="s">
        <v>11</v>
      </c>
      <c r="G28" s="446" t="s">
        <v>11</v>
      </c>
      <c r="H28" s="446" t="s">
        <v>11</v>
      </c>
      <c r="I28" s="446">
        <f>C28+18</f>
        <v>45749</v>
      </c>
      <c r="J28" s="444">
        <f>C28+7</f>
        <v>45738</v>
      </c>
      <c r="K28" s="446" t="s">
        <v>11</v>
      </c>
      <c r="L28" s="446" t="s">
        <v>11</v>
      </c>
      <c r="M28" s="446" t="s">
        <v>11</v>
      </c>
      <c r="N28" s="446" t="s">
        <v>11</v>
      </c>
      <c r="O28" s="446">
        <f>C28+12</f>
        <v>45743</v>
      </c>
      <c r="P28" s="447">
        <v>0.16666666666666666</v>
      </c>
      <c r="Q28" s="446">
        <f>C28-1</f>
        <v>45730</v>
      </c>
      <c r="R28" s="449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92"/>
      <c r="AC28" s="292"/>
      <c r="AD28" s="291"/>
      <c r="AE28" s="291"/>
      <c r="AF28" s="291"/>
      <c r="AG28" s="292"/>
      <c r="AH28" s="292"/>
      <c r="AI28" s="291"/>
      <c r="AJ28" s="291"/>
      <c r="AK28" s="291"/>
    </row>
    <row r="29" spans="1:37" s="275" customFormat="1" ht="13.5" customHeight="1">
      <c r="A29" s="448" t="str">
        <f>'SINOTRANS ( ORIMAS)'!A12</f>
        <v>SITC HEBEI</v>
      </c>
      <c r="B29" s="607" t="str">
        <f>'SINOTRANS ( ORIMAS)'!B12</f>
        <v>2507N</v>
      </c>
      <c r="C29" s="445">
        <f>C28</f>
        <v>45731</v>
      </c>
      <c r="D29" s="444">
        <f>C29+9</f>
        <v>45740</v>
      </c>
      <c r="E29" s="444">
        <f>C29+10</f>
        <v>45741</v>
      </c>
      <c r="F29" s="446" t="s">
        <v>11</v>
      </c>
      <c r="G29" s="446" t="s">
        <v>11</v>
      </c>
      <c r="H29" s="446" t="s">
        <v>11</v>
      </c>
      <c r="I29" s="446" t="s">
        <v>11</v>
      </c>
      <c r="J29" s="446" t="s">
        <v>11</v>
      </c>
      <c r="K29" s="446" t="s">
        <v>11</v>
      </c>
      <c r="L29" s="446" t="s">
        <v>11</v>
      </c>
      <c r="M29" s="446" t="s">
        <v>11</v>
      </c>
      <c r="N29" s="446" t="s">
        <v>11</v>
      </c>
      <c r="O29" s="446" t="s">
        <v>11</v>
      </c>
      <c r="P29" s="447">
        <v>0.95833333333333337</v>
      </c>
      <c r="Q29" s="446">
        <f>C29-2</f>
        <v>45729</v>
      </c>
      <c r="R29" s="449" t="s">
        <v>330</v>
      </c>
      <c r="S29" s="61"/>
      <c r="T29" s="61"/>
      <c r="U29" s="61"/>
      <c r="V29" s="61"/>
      <c r="W29" s="61"/>
      <c r="X29" s="61"/>
      <c r="Y29" s="61"/>
      <c r="Z29" s="61"/>
      <c r="AA29" s="61"/>
      <c r="AB29" s="292"/>
      <c r="AC29" s="292"/>
      <c r="AD29" s="291"/>
      <c r="AE29" s="291"/>
      <c r="AF29" s="291"/>
      <c r="AG29" s="292"/>
      <c r="AH29" s="292"/>
      <c r="AI29" s="291"/>
      <c r="AJ29" s="291"/>
      <c r="AK29" s="291"/>
    </row>
    <row r="30" spans="1:37" s="275" customFormat="1" ht="13.5" customHeight="1">
      <c r="A30" s="448" t="str">
        <f>'ONE JSM'!A12</f>
        <v>WAN HAI 331</v>
      </c>
      <c r="B30" s="607" t="str">
        <f>'ONE JSM'!B12</f>
        <v xml:space="preserve"> 009N</v>
      </c>
      <c r="C30" s="445">
        <f>C28</f>
        <v>45731</v>
      </c>
      <c r="D30" s="446" t="s">
        <v>11</v>
      </c>
      <c r="E30" s="444">
        <f>C30+11</f>
        <v>45742</v>
      </c>
      <c r="F30" s="444">
        <f>C30+10</f>
        <v>45741</v>
      </c>
      <c r="G30" s="444">
        <f>C30+8</f>
        <v>45739</v>
      </c>
      <c r="H30" s="444">
        <f>C30+7</f>
        <v>45738</v>
      </c>
      <c r="I30" s="446" t="s">
        <v>11</v>
      </c>
      <c r="J30" s="446" t="s">
        <v>11</v>
      </c>
      <c r="K30" s="446" t="s">
        <v>11</v>
      </c>
      <c r="L30" s="444">
        <f>C30+9</f>
        <v>45740</v>
      </c>
      <c r="M30" s="446" t="s">
        <v>11</v>
      </c>
      <c r="N30" s="444">
        <f>C30+7</f>
        <v>45738</v>
      </c>
      <c r="O30" s="446" t="s">
        <v>11</v>
      </c>
      <c r="P30" s="447">
        <v>0.58333333333333337</v>
      </c>
      <c r="Q30" s="446">
        <f>C30-2</f>
        <v>45729</v>
      </c>
      <c r="R30" s="449" t="s">
        <v>195</v>
      </c>
      <c r="S30" s="61"/>
      <c r="T30" s="61"/>
      <c r="U30" s="61"/>
      <c r="V30" s="61"/>
      <c r="W30" s="61"/>
      <c r="X30" s="61"/>
      <c r="Y30" s="61"/>
      <c r="Z30" s="61"/>
      <c r="AA30" s="61"/>
      <c r="AB30" s="291"/>
      <c r="AC30" s="291"/>
      <c r="AD30" s="292"/>
      <c r="AE30" s="292"/>
      <c r="AF30" s="292"/>
      <c r="AG30" s="291"/>
      <c r="AH30" s="291"/>
      <c r="AI30" s="292"/>
      <c r="AJ30" s="292"/>
      <c r="AK30" s="292"/>
    </row>
    <row r="31" spans="1:37" s="275" customFormat="1" ht="13.5" customHeight="1">
      <c r="A31" s="448" t="str">
        <f>KMTC!A11</f>
        <v>SITC HANSHIN</v>
      </c>
      <c r="B31" s="607" t="str">
        <f>KMTC!B11</f>
        <v>2505N</v>
      </c>
      <c r="C31" s="445">
        <f>C30+1</f>
        <v>45732</v>
      </c>
      <c r="D31" s="446" t="s">
        <v>11</v>
      </c>
      <c r="E31" s="446" t="s">
        <v>11</v>
      </c>
      <c r="F31" s="444">
        <f>C31+7</f>
        <v>45739</v>
      </c>
      <c r="G31" s="444">
        <f>C31+10</f>
        <v>45742</v>
      </c>
      <c r="H31" s="444">
        <f>C31+9</f>
        <v>45741</v>
      </c>
      <c r="I31" s="446" t="s">
        <v>11</v>
      </c>
      <c r="J31" s="446" t="s">
        <v>11</v>
      </c>
      <c r="K31" s="446" t="s">
        <v>11</v>
      </c>
      <c r="L31" s="446" t="s">
        <v>11</v>
      </c>
      <c r="M31" s="446" t="s">
        <v>11</v>
      </c>
      <c r="N31" s="446" t="s">
        <v>11</v>
      </c>
      <c r="O31" s="446" t="s">
        <v>11</v>
      </c>
      <c r="P31" s="447">
        <v>4.1666666666666664E-2</v>
      </c>
      <c r="Q31" s="446">
        <f>C31-1</f>
        <v>45731</v>
      </c>
      <c r="R31" s="449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</row>
    <row r="32" spans="1:37" s="275" customFormat="1" ht="13.5" customHeight="1">
      <c r="A32" s="448" t="str">
        <f>IF(VLOOKUP(INDEX(WH!$B$9:$K$64,MATCH(C32,WH!$K$9:$K$64,0),1),WH!$B$9:$K$64,5,0)=GENERAL!P32,INDEX(WH!$B$9:$K$64,MATCH(C32,WH!$K$9:$K$64,0),1),INDEX(WH!$B$9:$K$64,MATCH(C32,WH!$K$9:$K$64,0)+1,1))</f>
        <v>WAN HAI 373</v>
      </c>
      <c r="B32" s="607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N009</v>
      </c>
      <c r="C32" s="445">
        <f>C31</f>
        <v>45732</v>
      </c>
      <c r="D32" s="446" t="s">
        <v>11</v>
      </c>
      <c r="E32" s="446" t="s">
        <v>11</v>
      </c>
      <c r="F32" s="446" t="s">
        <v>11</v>
      </c>
      <c r="G32" s="444">
        <f>C32+8</f>
        <v>45740</v>
      </c>
      <c r="H32" s="444">
        <f>C32+8</f>
        <v>45740</v>
      </c>
      <c r="I32" s="446" t="s">
        <v>11</v>
      </c>
      <c r="J32" s="446" t="s">
        <v>11</v>
      </c>
      <c r="K32" s="446" t="s">
        <v>11</v>
      </c>
      <c r="L32" s="446" t="s">
        <v>11</v>
      </c>
      <c r="M32" s="446" t="s">
        <v>11</v>
      </c>
      <c r="N32" s="446" t="s">
        <v>11</v>
      </c>
      <c r="O32" s="446" t="s">
        <v>11</v>
      </c>
      <c r="P32" s="447">
        <v>0.75</v>
      </c>
      <c r="Q32" s="446">
        <f>C32-1</f>
        <v>45731</v>
      </c>
      <c r="R32" s="449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</row>
    <row r="33" spans="1:37" s="532" customFormat="1" ht="13.5" customHeight="1" thickBot="1">
      <c r="A33" s="524"/>
      <c r="B33" s="525"/>
      <c r="C33" s="525">
        <f>C31+1</f>
        <v>45733</v>
      </c>
      <c r="D33" s="525">
        <f>C33+7</f>
        <v>45740</v>
      </c>
      <c r="E33" s="525">
        <f>C33+8</f>
        <v>45741</v>
      </c>
      <c r="F33" s="525" t="s">
        <v>11</v>
      </c>
      <c r="G33" s="525" t="s">
        <v>11</v>
      </c>
      <c r="H33" s="526" t="s">
        <v>11</v>
      </c>
      <c r="I33" s="524">
        <f>C33+10</f>
        <v>45743</v>
      </c>
      <c r="J33" s="525" t="s">
        <v>11</v>
      </c>
      <c r="K33" s="525" t="s">
        <v>11</v>
      </c>
      <c r="L33" s="525" t="s">
        <v>11</v>
      </c>
      <c r="M33" s="525" t="s">
        <v>11</v>
      </c>
      <c r="N33" s="525" t="s">
        <v>11</v>
      </c>
      <c r="O33" s="525" t="s">
        <v>11</v>
      </c>
      <c r="P33" s="526">
        <v>0.99930555555555556</v>
      </c>
      <c r="Q33" s="525">
        <f>C33-2</f>
        <v>45731</v>
      </c>
      <c r="R33" s="527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</row>
    <row r="34" spans="1:37" s="275" customFormat="1" ht="13.5" customHeight="1" thickBot="1">
      <c r="A34" s="858" t="str">
        <f>IF(VLOOKUP(INDEX(WH!$B$9:$K$64,MATCH(C34,WH!$K$9:$K$64,0),1),WH!$B$9:$K$64,10,0)=GENERAL!P34,INDEX(WH!$B$9:$K$64,MATCH(C34,WH!$K$9:$K$64,0),1),INDEX(WH!$B$9:$K$64,MATCH(C34,WH!$K$9:$K$64,0)+1,1))</f>
        <v>INTERASIA PURSUIT</v>
      </c>
      <c r="B34" s="607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N074</v>
      </c>
      <c r="C34" s="445">
        <f>C20+7</f>
        <v>45733</v>
      </c>
      <c r="D34" s="446">
        <f>C34+8</f>
        <v>45741</v>
      </c>
      <c r="E34" s="446">
        <f>C34+14</f>
        <v>45747</v>
      </c>
      <c r="F34" s="446" t="s">
        <v>11</v>
      </c>
      <c r="G34" s="444">
        <f>C34+10</f>
        <v>45743</v>
      </c>
      <c r="H34" s="444">
        <f>C34+9</f>
        <v>45742</v>
      </c>
      <c r="I34" s="446" t="s">
        <v>11</v>
      </c>
      <c r="J34" s="446"/>
      <c r="K34" s="446" t="s">
        <v>11</v>
      </c>
      <c r="L34" s="446" t="s">
        <v>11</v>
      </c>
      <c r="M34" s="446" t="s">
        <v>11</v>
      </c>
      <c r="N34" s="446" t="s">
        <v>11</v>
      </c>
      <c r="O34" s="446" t="s">
        <v>11</v>
      </c>
      <c r="P34" s="447">
        <v>0.4993055555555555</v>
      </c>
      <c r="Q34" s="446">
        <f>C34-1</f>
        <v>45732</v>
      </c>
      <c r="R34" s="449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92"/>
      <c r="AC34" s="291"/>
      <c r="AD34" s="291"/>
      <c r="AE34" s="291"/>
      <c r="AF34" s="292"/>
      <c r="AG34" s="292"/>
      <c r="AH34" s="291"/>
      <c r="AI34" s="291"/>
      <c r="AJ34" s="291"/>
      <c r="AK34" s="292"/>
    </row>
    <row r="35" spans="1:37" s="640" customFormat="1" ht="13.5" customHeight="1">
      <c r="A35" s="859" t="str">
        <f>CNC!A13</f>
        <v>MONICA</v>
      </c>
      <c r="B35" s="751" t="str">
        <f>CNC!B13</f>
        <v>3CGGQN1NC</v>
      </c>
      <c r="C35" s="752">
        <f>C34+2</f>
        <v>45735</v>
      </c>
      <c r="D35" s="860"/>
      <c r="E35" s="444">
        <f>C35+9</f>
        <v>45744</v>
      </c>
      <c r="F35" s="444">
        <f>C35+8</f>
        <v>45743</v>
      </c>
      <c r="G35" s="444">
        <f>C35+7</f>
        <v>45742</v>
      </c>
      <c r="H35" s="444">
        <f>C35+6</f>
        <v>45741</v>
      </c>
      <c r="I35" s="644" t="s">
        <v>11</v>
      </c>
      <c r="J35" s="644" t="s">
        <v>11</v>
      </c>
      <c r="K35" s="644" t="s">
        <v>11</v>
      </c>
      <c r="L35" s="644" t="s">
        <v>11</v>
      </c>
      <c r="M35" s="644" t="s">
        <v>11</v>
      </c>
      <c r="N35" s="644" t="s">
        <v>11</v>
      </c>
      <c r="O35" s="644" t="s">
        <v>11</v>
      </c>
      <c r="P35" s="645">
        <v>0.66666666666666663</v>
      </c>
      <c r="Q35" s="637">
        <f>C35-1</f>
        <v>45734</v>
      </c>
      <c r="R35" s="638" t="s">
        <v>267</v>
      </c>
      <c r="S35" s="61"/>
      <c r="T35" s="61"/>
      <c r="U35" s="61"/>
      <c r="V35" s="61"/>
      <c r="W35" s="61"/>
      <c r="X35" s="61"/>
      <c r="Y35" s="61"/>
      <c r="Z35" s="61"/>
      <c r="AA35" s="61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</row>
    <row r="36" spans="1:37" s="259" customFormat="1" ht="13.5" customHeight="1">
      <c r="A36" s="448" t="str">
        <f>EVR!A11</f>
        <v>EVER CLEAR</v>
      </c>
      <c r="B36" s="607" t="str">
        <f>EVR!B11</f>
        <v xml:space="preserve"> 1680-086N</v>
      </c>
      <c r="C36" s="445">
        <f>C34+2</f>
        <v>45735</v>
      </c>
      <c r="D36" s="446" t="s">
        <v>11</v>
      </c>
      <c r="E36" s="446" t="s">
        <v>11</v>
      </c>
      <c r="F36" s="444">
        <f>C36+11</f>
        <v>45746</v>
      </c>
      <c r="G36" s="444">
        <f>C36+9</f>
        <v>45744</v>
      </c>
      <c r="H36" s="444">
        <f>C36+8</f>
        <v>45743</v>
      </c>
      <c r="I36" s="446" t="s">
        <v>11</v>
      </c>
      <c r="J36" s="446" t="s">
        <v>11</v>
      </c>
      <c r="K36" s="446" t="s">
        <v>11</v>
      </c>
      <c r="L36" s="444">
        <f>C36+10</f>
        <v>45745</v>
      </c>
      <c r="M36" s="446" t="s">
        <v>11</v>
      </c>
      <c r="N36" s="446" t="s">
        <v>11</v>
      </c>
      <c r="O36" s="444">
        <f>C36+10</f>
        <v>45745</v>
      </c>
      <c r="P36" s="447">
        <v>0.70833333333333337</v>
      </c>
      <c r="Q36" s="446">
        <f>C36-1</f>
        <v>45734</v>
      </c>
      <c r="R36" s="449" t="s">
        <v>141</v>
      </c>
      <c r="S36" s="61"/>
      <c r="T36" s="61"/>
      <c r="U36" s="61"/>
      <c r="V36" s="61"/>
      <c r="W36" s="61"/>
      <c r="X36" s="61"/>
      <c r="Y36" s="61"/>
      <c r="Z36" s="61"/>
      <c r="AA36" s="61"/>
      <c r="AB36" s="291"/>
      <c r="AC36" s="292"/>
      <c r="AD36" s="292"/>
      <c r="AE36" s="292"/>
      <c r="AF36" s="291"/>
      <c r="AG36" s="291"/>
      <c r="AH36" s="292"/>
      <c r="AI36" s="292"/>
      <c r="AJ36" s="292"/>
      <c r="AK36" s="291"/>
    </row>
    <row r="37" spans="1:37" s="259" customFormat="1" ht="13.5" customHeight="1">
      <c r="A37" s="448" t="str">
        <f>EVR!A28</f>
        <v>UNI-POPULAR</v>
      </c>
      <c r="B37" s="607" t="str">
        <f>EVR!B28</f>
        <v xml:space="preserve"> 0310-484N</v>
      </c>
      <c r="C37" s="445">
        <f>C36</f>
        <v>45735</v>
      </c>
      <c r="D37" s="444">
        <f>C37+8</f>
        <v>45743</v>
      </c>
      <c r="E37" s="444">
        <f>C37+8</f>
        <v>45743</v>
      </c>
      <c r="F37" s="444"/>
      <c r="G37" s="444"/>
      <c r="H37" s="444"/>
      <c r="I37" s="446"/>
      <c r="J37" s="444">
        <f>C37+11</f>
        <v>45746</v>
      </c>
      <c r="K37" s="446"/>
      <c r="L37" s="444"/>
      <c r="M37" s="446"/>
      <c r="N37" s="446"/>
      <c r="O37" s="444"/>
      <c r="P37" s="447">
        <v>0.125</v>
      </c>
      <c r="Q37" s="446">
        <f>C37</f>
        <v>45735</v>
      </c>
      <c r="R37" s="449" t="s">
        <v>141</v>
      </c>
      <c r="S37" s="61"/>
      <c r="T37" s="61"/>
      <c r="U37" s="61"/>
      <c r="V37" s="61"/>
      <c r="W37" s="61"/>
      <c r="X37" s="61"/>
      <c r="Y37" s="61"/>
      <c r="Z37" s="61"/>
      <c r="AA37" s="61"/>
      <c r="AB37" s="292"/>
      <c r="AC37" s="292"/>
      <c r="AD37" s="292"/>
      <c r="AE37" s="292"/>
      <c r="AF37" s="292"/>
      <c r="AG37" s="292"/>
      <c r="AH37" s="292"/>
      <c r="AI37" s="292"/>
      <c r="AJ37" s="292"/>
    </row>
    <row r="38" spans="1:37" s="640" customFormat="1" ht="13.5" customHeight="1">
      <c r="A38" s="975" t="s">
        <v>428</v>
      </c>
      <c r="B38" s="751" t="s">
        <v>467</v>
      </c>
      <c r="C38" s="752">
        <f>C36</f>
        <v>45735</v>
      </c>
      <c r="D38" s="753" t="s">
        <v>11</v>
      </c>
      <c r="E38" s="753" t="s">
        <v>11</v>
      </c>
      <c r="F38" s="753" t="s">
        <v>11</v>
      </c>
      <c r="G38" s="753" t="s">
        <v>11</v>
      </c>
      <c r="H38" s="753" t="s">
        <v>11</v>
      </c>
      <c r="I38" s="753" t="s">
        <v>11</v>
      </c>
      <c r="J38" s="753" t="s">
        <v>11</v>
      </c>
      <c r="K38" s="753">
        <f>C38+15</f>
        <v>45750</v>
      </c>
      <c r="L38" s="756" t="s">
        <v>11</v>
      </c>
      <c r="M38" s="753">
        <f>C38+15</f>
        <v>45750</v>
      </c>
      <c r="N38" s="753" t="s">
        <v>11</v>
      </c>
      <c r="O38" s="753" t="s">
        <v>11</v>
      </c>
      <c r="P38" s="754">
        <v>0.83333333333333337</v>
      </c>
      <c r="Q38" s="753">
        <f>C38-1</f>
        <v>45734</v>
      </c>
      <c r="R38" s="755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39"/>
      <c r="AC38" s="639"/>
      <c r="AD38" s="635"/>
      <c r="AE38" s="639"/>
      <c r="AF38" s="639"/>
      <c r="AG38" s="639"/>
      <c r="AH38" s="639"/>
      <c r="AI38" s="639"/>
      <c r="AJ38" s="639"/>
      <c r="AK38" s="639"/>
    </row>
    <row r="39" spans="1:37" s="275" customFormat="1" ht="13.5" customHeight="1">
      <c r="A39" s="448" t="str">
        <f>'ONE JV2'!A11</f>
        <v>ARICA BRIDGE</v>
      </c>
      <c r="B39" s="607" t="str">
        <f>'ONE JV2'!B11</f>
        <v xml:space="preserve"> 255N</v>
      </c>
      <c r="C39" s="445">
        <f>C38</f>
        <v>45735</v>
      </c>
      <c r="D39" s="444">
        <f>C39+7</f>
        <v>45742</v>
      </c>
      <c r="E39" s="444">
        <f>C39+8</f>
        <v>45743</v>
      </c>
      <c r="F39" s="444">
        <f>C39+9</f>
        <v>45744</v>
      </c>
      <c r="G39" s="446" t="s">
        <v>11</v>
      </c>
      <c r="H39" s="446" t="s">
        <v>11</v>
      </c>
      <c r="I39" s="446" t="s">
        <v>11</v>
      </c>
      <c r="J39" s="446" t="s">
        <v>11</v>
      </c>
      <c r="K39" s="446" t="s">
        <v>11</v>
      </c>
      <c r="L39" s="446" t="s">
        <v>11</v>
      </c>
      <c r="M39" s="446" t="s">
        <v>11</v>
      </c>
      <c r="N39" s="446" t="s">
        <v>11</v>
      </c>
      <c r="O39" s="444">
        <f>C39+9</f>
        <v>45744</v>
      </c>
      <c r="P39" s="447">
        <v>0.375</v>
      </c>
      <c r="Q39" s="446">
        <f>C39</f>
        <v>45735</v>
      </c>
      <c r="R39" s="449" t="s">
        <v>195</v>
      </c>
      <c r="S39" s="61"/>
      <c r="T39" s="61"/>
      <c r="U39" s="61"/>
      <c r="V39" s="61"/>
      <c r="W39" s="61"/>
      <c r="X39" s="61"/>
      <c r="Y39" s="61"/>
      <c r="Z39" s="61"/>
      <c r="AA39" s="61"/>
      <c r="AB39" s="259"/>
      <c r="AC39" s="259"/>
      <c r="AD39" s="291"/>
      <c r="AE39" s="291"/>
      <c r="AF39" s="291"/>
      <c r="AG39" s="291"/>
      <c r="AH39" s="291"/>
      <c r="AI39" s="291"/>
      <c r="AJ39" s="291"/>
      <c r="AK39" s="291"/>
    </row>
    <row r="40" spans="1:37" s="275" customFormat="1" ht="15.75" customHeight="1">
      <c r="A40" s="448" t="str">
        <f>'ONE JT1'!A11</f>
        <v>X-PRESS KAILASH</v>
      </c>
      <c r="B40" s="607" t="str">
        <f>'ONE JT1'!B11</f>
        <v xml:space="preserve"> 2506N</v>
      </c>
      <c r="C40" s="445">
        <f>C26+7</f>
        <v>45736</v>
      </c>
      <c r="D40" s="446" t="s">
        <v>11</v>
      </c>
      <c r="E40" s="446" t="s">
        <v>11</v>
      </c>
      <c r="F40" s="446" t="s">
        <v>11</v>
      </c>
      <c r="G40" s="444">
        <f>C40+9</f>
        <v>45745</v>
      </c>
      <c r="H40" s="444">
        <f>C40+8</f>
        <v>45744</v>
      </c>
      <c r="I40" s="446" t="s">
        <v>11</v>
      </c>
      <c r="J40" s="446" t="s">
        <v>11</v>
      </c>
      <c r="K40" s="446" t="s">
        <v>11</v>
      </c>
      <c r="L40" s="444">
        <f>C40+6</f>
        <v>45742</v>
      </c>
      <c r="M40" s="446" t="s">
        <v>11</v>
      </c>
      <c r="N40" s="446" t="s">
        <v>11</v>
      </c>
      <c r="O40" s="446" t="s">
        <v>11</v>
      </c>
      <c r="P40" s="447">
        <v>0.91666666666666663</v>
      </c>
      <c r="Q40" s="446">
        <f>C40-2</f>
        <v>45734</v>
      </c>
      <c r="R40" s="449" t="s">
        <v>195</v>
      </c>
      <c r="S40" s="61"/>
      <c r="T40" s="61"/>
      <c r="U40" s="61"/>
      <c r="V40" s="61"/>
      <c r="W40" s="61"/>
      <c r="X40" s="61"/>
      <c r="Y40" s="61"/>
      <c r="Z40" s="61"/>
      <c r="AA40" s="61"/>
      <c r="AB40" s="291"/>
      <c r="AC40" s="291"/>
      <c r="AD40" s="291"/>
      <c r="AE40" s="291"/>
      <c r="AF40" s="292"/>
      <c r="AG40" s="292"/>
      <c r="AH40" s="291"/>
      <c r="AI40" s="291"/>
      <c r="AJ40" s="291"/>
      <c r="AK40" s="292"/>
    </row>
    <row r="41" spans="1:37" s="275" customFormat="1" ht="13.5" customHeight="1">
      <c r="A41" s="448" t="str">
        <f>SITC!A30</f>
        <v>SITC XINGDE</v>
      </c>
      <c r="B41" s="607" t="str">
        <f>SITC!B30</f>
        <v>2507N</v>
      </c>
      <c r="C41" s="445">
        <f>C27+7</f>
        <v>45737</v>
      </c>
      <c r="D41" s="444">
        <f>C41+10</f>
        <v>45747</v>
      </c>
      <c r="E41" s="444">
        <f>C41+11</f>
        <v>45748</v>
      </c>
      <c r="F41" s="446" t="s">
        <v>11</v>
      </c>
      <c r="G41" s="446" t="s">
        <v>11</v>
      </c>
      <c r="H41" s="446" t="s">
        <v>11</v>
      </c>
      <c r="I41" s="446" t="s">
        <v>11</v>
      </c>
      <c r="J41" s="446" t="s">
        <v>11</v>
      </c>
      <c r="K41" s="446" t="s">
        <v>11</v>
      </c>
      <c r="L41" s="446" t="s">
        <v>11</v>
      </c>
      <c r="M41" s="446" t="s">
        <v>11</v>
      </c>
      <c r="N41" s="446" t="s">
        <v>11</v>
      </c>
      <c r="O41" s="446" t="s">
        <v>11</v>
      </c>
      <c r="P41" s="447">
        <v>0.70833333333333337</v>
      </c>
      <c r="Q41" s="446">
        <f>C41-1</f>
        <v>45736</v>
      </c>
      <c r="R41" s="449" t="s">
        <v>234</v>
      </c>
      <c r="S41" s="61"/>
      <c r="T41" s="61"/>
      <c r="U41" s="61"/>
      <c r="V41" s="61"/>
      <c r="W41" s="61"/>
      <c r="X41" s="61"/>
      <c r="Y41" s="61"/>
      <c r="Z41" s="61"/>
      <c r="AA41" s="61"/>
      <c r="AB41" s="292"/>
      <c r="AC41" s="292"/>
      <c r="AD41" s="291"/>
      <c r="AE41" s="292"/>
      <c r="AF41" s="291"/>
      <c r="AG41" s="291"/>
      <c r="AH41" s="292"/>
      <c r="AI41" s="292"/>
      <c r="AJ41" s="292"/>
      <c r="AK41" s="291"/>
    </row>
    <row r="42" spans="1:37" s="275" customFormat="1" ht="13.5" customHeight="1">
      <c r="A42" s="448" t="str">
        <f>IF(VLOOKUP(INDEX(WH!$B$9:$K$64,MATCH(C42,WH!$K$9:$K$64,0),1),WH!$B$9:$K$64,5,0)=GENERAL!P42,INDEX(WH!$B$9:$K$64,MATCH(C42,WH!$K$9:$K$64,0),1),INDEX(WH!$B$9:$K$64,MATCH(C42,WH!$K$9:$K$64,0)+1,1))</f>
        <v>WAN HAI 283</v>
      </c>
      <c r="B42" s="607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N085</v>
      </c>
      <c r="C42" s="445">
        <f>C41+1</f>
        <v>45738</v>
      </c>
      <c r="D42" s="444">
        <f>C42+10</f>
        <v>45748</v>
      </c>
      <c r="E42" s="444">
        <f>C42+9</f>
        <v>45747</v>
      </c>
      <c r="F42" s="446" t="s">
        <v>11</v>
      </c>
      <c r="G42" s="446" t="s">
        <v>11</v>
      </c>
      <c r="H42" s="446" t="s">
        <v>11</v>
      </c>
      <c r="I42" s="446">
        <f>C42+18</f>
        <v>45756</v>
      </c>
      <c r="J42" s="444">
        <f>C42+7</f>
        <v>45745</v>
      </c>
      <c r="K42" s="446" t="s">
        <v>11</v>
      </c>
      <c r="L42" s="446" t="s">
        <v>11</v>
      </c>
      <c r="M42" s="446" t="s">
        <v>11</v>
      </c>
      <c r="N42" s="446" t="s">
        <v>11</v>
      </c>
      <c r="O42" s="446">
        <f>C42+12</f>
        <v>45750</v>
      </c>
      <c r="P42" s="447">
        <v>0.16666666666666666</v>
      </c>
      <c r="Q42" s="446">
        <f>C42-1</f>
        <v>45737</v>
      </c>
      <c r="R42" s="449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9"/>
      <c r="AC42" s="259"/>
      <c r="AD42" s="292"/>
      <c r="AE42" s="291"/>
      <c r="AF42" s="291"/>
      <c r="AG42" s="291"/>
      <c r="AH42" s="291"/>
      <c r="AI42" s="291"/>
      <c r="AJ42" s="291"/>
      <c r="AK42" s="291"/>
    </row>
    <row r="43" spans="1:37" s="275" customFormat="1" ht="13.5" customHeight="1">
      <c r="A43" s="448" t="str">
        <f>'SINOTRANS ( ORIMAS)'!A13</f>
        <v>MILD ORCHID</v>
      </c>
      <c r="B43" s="607" t="str">
        <f>'SINOTRANS ( ORIMAS)'!B13</f>
        <v>2509N</v>
      </c>
      <c r="C43" s="445">
        <f>C42</f>
        <v>45738</v>
      </c>
      <c r="D43" s="444">
        <f>C43+9</f>
        <v>45747</v>
      </c>
      <c r="E43" s="444">
        <f>C43+10</f>
        <v>45748</v>
      </c>
      <c r="F43" s="446" t="s">
        <v>11</v>
      </c>
      <c r="G43" s="446" t="s">
        <v>11</v>
      </c>
      <c r="H43" s="446" t="s">
        <v>11</v>
      </c>
      <c r="I43" s="446" t="s">
        <v>11</v>
      </c>
      <c r="J43" s="446" t="s">
        <v>11</v>
      </c>
      <c r="K43" s="446" t="s">
        <v>11</v>
      </c>
      <c r="L43" s="446" t="s">
        <v>11</v>
      </c>
      <c r="M43" s="446" t="s">
        <v>11</v>
      </c>
      <c r="N43" s="446" t="s">
        <v>11</v>
      </c>
      <c r="O43" s="446" t="s">
        <v>11</v>
      </c>
      <c r="P43" s="447">
        <v>0.95833333333333337</v>
      </c>
      <c r="Q43" s="446">
        <f>C43-2</f>
        <v>45736</v>
      </c>
      <c r="R43" s="449" t="s">
        <v>330</v>
      </c>
      <c r="S43" s="61"/>
      <c r="T43" s="61"/>
      <c r="U43" s="61"/>
      <c r="V43" s="61"/>
      <c r="W43" s="61"/>
      <c r="X43" s="61"/>
      <c r="Y43" s="61"/>
      <c r="Z43" s="61"/>
      <c r="AA43" s="61"/>
      <c r="AB43" s="259"/>
      <c r="AC43" s="259"/>
      <c r="AD43" s="292"/>
      <c r="AE43" s="291"/>
      <c r="AF43" s="291"/>
      <c r="AG43" s="291"/>
      <c r="AH43" s="291"/>
      <c r="AI43" s="291"/>
      <c r="AJ43" s="291"/>
      <c r="AK43" s="291"/>
    </row>
    <row r="44" spans="1:37" s="275" customFormat="1" ht="13.5" customHeight="1">
      <c r="A44" s="448" t="str">
        <f>'ONE JSM'!A12</f>
        <v>WAN HAI 331</v>
      </c>
      <c r="B44" s="607" t="str">
        <f>'ONE JSM'!B12</f>
        <v xml:space="preserve"> 009N</v>
      </c>
      <c r="C44" s="445">
        <f>C42</f>
        <v>45738</v>
      </c>
      <c r="D44" s="446" t="s">
        <v>11</v>
      </c>
      <c r="E44" s="444">
        <f>C44+11</f>
        <v>45749</v>
      </c>
      <c r="F44" s="444">
        <f>C44+10</f>
        <v>45748</v>
      </c>
      <c r="G44" s="444">
        <f>C44+8</f>
        <v>45746</v>
      </c>
      <c r="H44" s="444">
        <f>C44+7</f>
        <v>45745</v>
      </c>
      <c r="I44" s="446" t="s">
        <v>11</v>
      </c>
      <c r="J44" s="446" t="s">
        <v>11</v>
      </c>
      <c r="K44" s="446" t="s">
        <v>11</v>
      </c>
      <c r="L44" s="444">
        <f>C44+9</f>
        <v>45747</v>
      </c>
      <c r="M44" s="446" t="s">
        <v>11</v>
      </c>
      <c r="N44" s="444">
        <f>C44+7</f>
        <v>45745</v>
      </c>
      <c r="O44" s="446" t="s">
        <v>11</v>
      </c>
      <c r="P44" s="447">
        <v>0.58333333333333337</v>
      </c>
      <c r="Q44" s="446">
        <f>C44-2</f>
        <v>45736</v>
      </c>
      <c r="R44" s="449" t="s">
        <v>195</v>
      </c>
      <c r="S44" s="61"/>
      <c r="T44" s="61"/>
      <c r="U44" s="61"/>
      <c r="V44" s="61"/>
      <c r="W44" s="61"/>
      <c r="X44" s="61"/>
      <c r="Y44" s="61"/>
      <c r="Z44" s="61"/>
      <c r="AA44" s="61"/>
      <c r="AB44" s="291"/>
      <c r="AC44" s="291"/>
      <c r="AD44" s="292"/>
      <c r="AE44" s="291"/>
      <c r="AF44" s="291"/>
      <c r="AG44" s="291"/>
      <c r="AH44" s="291"/>
      <c r="AI44" s="291"/>
      <c r="AJ44" s="291"/>
      <c r="AK44" s="291"/>
    </row>
    <row r="45" spans="1:37" s="275" customFormat="1" ht="13.5" customHeight="1">
      <c r="A45" s="448" t="str">
        <f>KMTC!A13</f>
        <v>SITC CHANGDE</v>
      </c>
      <c r="B45" s="607" t="str">
        <f>KMTC!B13</f>
        <v>2507N</v>
      </c>
      <c r="C45" s="445">
        <f>C44+1</f>
        <v>45739</v>
      </c>
      <c r="D45" s="446" t="s">
        <v>11</v>
      </c>
      <c r="E45" s="446" t="s">
        <v>11</v>
      </c>
      <c r="F45" s="444">
        <f>C45+7</f>
        <v>45746</v>
      </c>
      <c r="G45" s="444">
        <f>C45+10</f>
        <v>45749</v>
      </c>
      <c r="H45" s="444">
        <f>C45+9</f>
        <v>45748</v>
      </c>
      <c r="I45" s="446" t="s">
        <v>11</v>
      </c>
      <c r="J45" s="446" t="s">
        <v>11</v>
      </c>
      <c r="K45" s="446" t="s">
        <v>11</v>
      </c>
      <c r="L45" s="446" t="s">
        <v>11</v>
      </c>
      <c r="M45" s="446" t="s">
        <v>11</v>
      </c>
      <c r="N45" s="446" t="s">
        <v>11</v>
      </c>
      <c r="O45" s="446" t="s">
        <v>11</v>
      </c>
      <c r="P45" s="447">
        <v>4.1666666666666664E-2</v>
      </c>
      <c r="Q45" s="446">
        <f>C45-1</f>
        <v>45738</v>
      </c>
      <c r="R45" s="449" t="s">
        <v>16</v>
      </c>
      <c r="S45" s="634"/>
      <c r="T45" s="634"/>
      <c r="U45" s="634"/>
      <c r="V45" s="634"/>
      <c r="W45" s="634"/>
      <c r="X45" s="634"/>
      <c r="Y45" s="634"/>
      <c r="Z45" s="634"/>
      <c r="AA45" s="634"/>
      <c r="AB45" s="259"/>
      <c r="AC45" s="259"/>
      <c r="AD45" s="291"/>
      <c r="AE45" s="291"/>
      <c r="AF45" s="292"/>
      <c r="AG45" s="292"/>
      <c r="AH45" s="291"/>
      <c r="AI45" s="291"/>
      <c r="AJ45" s="291"/>
      <c r="AK45" s="292"/>
    </row>
    <row r="46" spans="1:37" s="275" customFormat="1" ht="13.5" customHeight="1">
      <c r="A46" s="448" t="str">
        <f>IF(VLOOKUP(INDEX(WH!$B$9:$K$64,MATCH(C46,WH!$K$9:$K$64,0),1),WH!$B$9:$K$64,5,0)=GENERAL!P46,INDEX(WH!$B$9:$K$64,MATCH(C46,WH!$K$9:$K$64,0),1),INDEX(WH!$B$9:$K$64,MATCH(C46,WH!$K$9:$K$64,0)+1,1))</f>
        <v>WAN HAI 359</v>
      </c>
      <c r="B46" s="607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N022</v>
      </c>
      <c r="C46" s="445">
        <f>C45</f>
        <v>45739</v>
      </c>
      <c r="D46" s="446" t="s">
        <v>11</v>
      </c>
      <c r="E46" s="446" t="s">
        <v>11</v>
      </c>
      <c r="F46" s="446" t="s">
        <v>11</v>
      </c>
      <c r="G46" s="444">
        <f>C46+8</f>
        <v>45747</v>
      </c>
      <c r="H46" s="444">
        <f>C46+8</f>
        <v>45747</v>
      </c>
      <c r="I46" s="446" t="s">
        <v>11</v>
      </c>
      <c r="J46" s="446" t="s">
        <v>11</v>
      </c>
      <c r="K46" s="446" t="s">
        <v>11</v>
      </c>
      <c r="L46" s="446" t="s">
        <v>11</v>
      </c>
      <c r="M46" s="446" t="s">
        <v>11</v>
      </c>
      <c r="N46" s="446" t="s">
        <v>11</v>
      </c>
      <c r="O46" s="446" t="s">
        <v>11</v>
      </c>
      <c r="P46" s="447">
        <v>0.75</v>
      </c>
      <c r="Q46" s="446">
        <f>C46-1</f>
        <v>45738</v>
      </c>
      <c r="R46" s="449" t="s">
        <v>18</v>
      </c>
      <c r="S46" s="634"/>
      <c r="T46" s="634"/>
      <c r="U46" s="634"/>
      <c r="V46" s="634"/>
      <c r="W46" s="634"/>
      <c r="X46" s="634"/>
      <c r="Y46" s="634"/>
      <c r="Z46" s="634"/>
      <c r="AA46" s="634"/>
      <c r="AB46" s="259"/>
      <c r="AC46" s="259"/>
      <c r="AD46" s="291"/>
      <c r="AE46" s="291"/>
      <c r="AF46" s="292"/>
      <c r="AG46" s="292"/>
      <c r="AH46" s="291"/>
      <c r="AI46" s="291"/>
      <c r="AJ46" s="291"/>
      <c r="AK46" s="292"/>
    </row>
    <row r="47" spans="1:37" s="532" customFormat="1" ht="13.5" customHeight="1" thickBot="1">
      <c r="A47" s="531"/>
      <c r="B47" s="608"/>
      <c r="C47" s="523">
        <f>C45+1</f>
        <v>45740</v>
      </c>
      <c r="D47" s="524">
        <f>C47+7</f>
        <v>45747</v>
      </c>
      <c r="E47" s="524">
        <f>C47+8</f>
        <v>45748</v>
      </c>
      <c r="F47" s="525" t="s">
        <v>11</v>
      </c>
      <c r="G47" s="525" t="s">
        <v>11</v>
      </c>
      <c r="H47" s="525" t="s">
        <v>11</v>
      </c>
      <c r="I47" s="524">
        <f>C47+10</f>
        <v>45750</v>
      </c>
      <c r="J47" s="525" t="s">
        <v>11</v>
      </c>
      <c r="K47" s="525" t="s">
        <v>11</v>
      </c>
      <c r="L47" s="525" t="s">
        <v>11</v>
      </c>
      <c r="M47" s="525" t="s">
        <v>11</v>
      </c>
      <c r="N47" s="525" t="s">
        <v>11</v>
      </c>
      <c r="O47" s="525" t="s">
        <v>11</v>
      </c>
      <c r="P47" s="526">
        <v>0.99930555555555556</v>
      </c>
      <c r="Q47" s="525">
        <f>C47-2</f>
        <v>45738</v>
      </c>
      <c r="R47" s="527" t="s">
        <v>17</v>
      </c>
      <c r="S47" s="634"/>
      <c r="T47" s="634"/>
      <c r="U47" s="634"/>
      <c r="V47" s="634"/>
      <c r="W47" s="634"/>
      <c r="X47" s="634"/>
      <c r="Y47" s="634"/>
      <c r="Z47" s="634"/>
      <c r="AA47" s="634"/>
      <c r="AB47" s="530"/>
      <c r="AC47" s="530"/>
      <c r="AD47" s="530"/>
      <c r="AE47" s="529"/>
      <c r="AF47" s="530"/>
      <c r="AG47" s="530"/>
      <c r="AH47" s="529"/>
      <c r="AI47" s="529"/>
      <c r="AJ47" s="529"/>
      <c r="AK47" s="530"/>
    </row>
    <row r="48" spans="1:37" s="640" customFormat="1" ht="13.5" customHeight="1">
      <c r="A48" s="861" t="str">
        <f>IF(VLOOKUP(INDEX(WH!$B$9:$K$64,MATCH(C48,WH!$K$9:$K$64,0),1),WH!$B$9:$K$64,10,0)=GENERAL!C48,INDEX(WH!$B$9:$K$64,MATCH(C48,WH!$K$9:$K$64,0),1),INDEX(WH!$B$9:$K$64,MATCH(C48,WH!$K$9:$K$64,0)+1,1))</f>
        <v>WAN HAI 290</v>
      </c>
      <c r="B48" s="862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N067</v>
      </c>
      <c r="C48" s="863">
        <f>C34+7</f>
        <v>45740</v>
      </c>
      <c r="D48" s="864">
        <f>C48+8</f>
        <v>45748</v>
      </c>
      <c r="E48" s="864">
        <f>C48+14</f>
        <v>45754</v>
      </c>
      <c r="F48" s="864" t="s">
        <v>11</v>
      </c>
      <c r="G48" s="865">
        <f>C48+10</f>
        <v>45750</v>
      </c>
      <c r="H48" s="865">
        <f>C48+9</f>
        <v>45749</v>
      </c>
      <c r="I48" s="864" t="s">
        <v>11</v>
      </c>
      <c r="J48" s="864"/>
      <c r="K48" s="864" t="s">
        <v>11</v>
      </c>
      <c r="L48" s="864" t="s">
        <v>11</v>
      </c>
      <c r="M48" s="864" t="s">
        <v>11</v>
      </c>
      <c r="N48" s="864" t="s">
        <v>11</v>
      </c>
      <c r="O48" s="864" t="s">
        <v>11</v>
      </c>
      <c r="P48" s="866">
        <v>0.4993055555555555</v>
      </c>
      <c r="Q48" s="864">
        <f t="shared" ref="Q48:Q56" si="0">C48-1</f>
        <v>45739</v>
      </c>
      <c r="R48" s="867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35"/>
      <c r="AC48" s="635"/>
      <c r="AD48" s="639"/>
      <c r="AE48" s="639"/>
      <c r="AF48" s="639"/>
      <c r="AG48" s="639"/>
      <c r="AH48" s="639"/>
      <c r="AI48" s="639"/>
      <c r="AJ48" s="639"/>
      <c r="AK48" s="639"/>
    </row>
    <row r="49" spans="1:37" s="275" customFormat="1" ht="13.5" customHeight="1">
      <c r="A49" s="859" t="str">
        <f>CNC!A14</f>
        <v>CNC JUPITER</v>
      </c>
      <c r="B49" s="751" t="str">
        <f>CNC!B14</f>
        <v>3CGGSN1NC</v>
      </c>
      <c r="C49" s="752">
        <f>C48+2</f>
        <v>45742</v>
      </c>
      <c r="D49" s="860"/>
      <c r="E49" s="444">
        <f>C49+9</f>
        <v>45751</v>
      </c>
      <c r="F49" s="444">
        <f>C49+8</f>
        <v>45750</v>
      </c>
      <c r="G49" s="444">
        <f>C49+7</f>
        <v>45749</v>
      </c>
      <c r="H49" s="444">
        <f>C49+6</f>
        <v>45748</v>
      </c>
      <c r="I49" s="446" t="s">
        <v>11</v>
      </c>
      <c r="J49" s="446" t="s">
        <v>11</v>
      </c>
      <c r="K49" s="446" t="s">
        <v>11</v>
      </c>
      <c r="L49" s="446" t="s">
        <v>11</v>
      </c>
      <c r="M49" s="446" t="s">
        <v>11</v>
      </c>
      <c r="N49" s="446" t="s">
        <v>11</v>
      </c>
      <c r="O49" s="446" t="s">
        <v>11</v>
      </c>
      <c r="P49" s="447">
        <v>0.66666666666666663</v>
      </c>
      <c r="Q49" s="753">
        <f>C49-1</f>
        <v>45741</v>
      </c>
      <c r="R49" s="867" t="s">
        <v>267</v>
      </c>
      <c r="S49" s="61"/>
      <c r="T49" s="61"/>
      <c r="U49" s="61"/>
      <c r="V49" s="61"/>
      <c r="W49" s="61"/>
      <c r="X49" s="61"/>
      <c r="Y49" s="61"/>
      <c r="Z49" s="61"/>
      <c r="AA49" s="61"/>
      <c r="AB49" s="259"/>
      <c r="AC49" s="259"/>
      <c r="AD49" s="292"/>
      <c r="AE49" s="291"/>
      <c r="AF49" s="291"/>
      <c r="AG49" s="291"/>
      <c r="AH49" s="291"/>
    </row>
    <row r="50" spans="1:37" s="640" customFormat="1" ht="13.5" customHeight="1">
      <c r="A50" s="450" t="str">
        <f>EVR!A12</f>
        <v>EVER CORE</v>
      </c>
      <c r="B50" s="607" t="str">
        <f>EVR!B12</f>
        <v xml:space="preserve"> 1681-092N</v>
      </c>
      <c r="C50" s="445">
        <f>C48+2</f>
        <v>45742</v>
      </c>
      <c r="D50" s="446" t="s">
        <v>11</v>
      </c>
      <c r="E50" s="446" t="s">
        <v>11</v>
      </c>
      <c r="F50" s="444">
        <f>C50+11</f>
        <v>45753</v>
      </c>
      <c r="G50" s="444">
        <f>C50+9</f>
        <v>45751</v>
      </c>
      <c r="H50" s="444">
        <f>C50+8</f>
        <v>45750</v>
      </c>
      <c r="I50" s="446" t="s">
        <v>11</v>
      </c>
      <c r="J50" s="446" t="s">
        <v>11</v>
      </c>
      <c r="K50" s="446" t="s">
        <v>11</v>
      </c>
      <c r="L50" s="444">
        <f>C50+10</f>
        <v>45752</v>
      </c>
      <c r="M50" s="446" t="s">
        <v>11</v>
      </c>
      <c r="N50" s="446" t="s">
        <v>11</v>
      </c>
      <c r="O50" s="444">
        <f>C50+10</f>
        <v>45752</v>
      </c>
      <c r="P50" s="447">
        <v>0.70833333333333337</v>
      </c>
      <c r="Q50" s="446">
        <f t="shared" si="0"/>
        <v>45741</v>
      </c>
      <c r="R50" s="449" t="s">
        <v>141</v>
      </c>
      <c r="S50" s="61"/>
      <c r="T50" s="61"/>
      <c r="U50" s="61"/>
      <c r="V50" s="61"/>
      <c r="W50" s="61"/>
      <c r="X50" s="61"/>
      <c r="Y50" s="61"/>
      <c r="Z50" s="61"/>
      <c r="AA50" s="61"/>
      <c r="AB50" s="635"/>
      <c r="AC50" s="635"/>
      <c r="AD50" s="639"/>
      <c r="AE50" s="639"/>
      <c r="AF50" s="639"/>
      <c r="AG50" s="639"/>
      <c r="AH50" s="639"/>
      <c r="AI50" s="639"/>
      <c r="AJ50" s="639"/>
      <c r="AK50" s="639"/>
    </row>
    <row r="51" spans="1:37" s="259" customFormat="1" ht="13.5" customHeight="1">
      <c r="A51" s="448" t="str">
        <f>EVR!A29</f>
        <v>EVER CONFORM</v>
      </c>
      <c r="B51" s="607" t="str">
        <f>EVR!B29</f>
        <v>0311-062N</v>
      </c>
      <c r="C51" s="445">
        <f>C50</f>
        <v>45742</v>
      </c>
      <c r="D51" s="444">
        <f>C51+8</f>
        <v>45750</v>
      </c>
      <c r="E51" s="444">
        <f>C51+8</f>
        <v>45750</v>
      </c>
      <c r="F51" s="444"/>
      <c r="G51" s="444"/>
      <c r="H51" s="444"/>
      <c r="I51" s="446"/>
      <c r="J51" s="444">
        <f>C51+11</f>
        <v>45753</v>
      </c>
      <c r="K51" s="446"/>
      <c r="L51" s="444"/>
      <c r="M51" s="446"/>
      <c r="N51" s="446"/>
      <c r="O51" s="444"/>
      <c r="P51" s="447">
        <v>0.125</v>
      </c>
      <c r="Q51" s="446">
        <f>C51</f>
        <v>45742</v>
      </c>
      <c r="R51" s="449" t="s">
        <v>141</v>
      </c>
      <c r="S51" s="61"/>
      <c r="T51" s="61"/>
      <c r="U51" s="61"/>
      <c r="V51" s="61"/>
      <c r="W51" s="61"/>
      <c r="X51" s="61"/>
      <c r="Y51" s="61"/>
      <c r="Z51" s="61"/>
      <c r="AA51" s="61"/>
      <c r="AB51" s="292"/>
      <c r="AC51" s="292"/>
      <c r="AD51" s="292"/>
      <c r="AE51" s="292"/>
      <c r="AF51" s="292"/>
      <c r="AG51" s="292"/>
      <c r="AH51" s="292"/>
    </row>
    <row r="52" spans="1:37" s="259" customFormat="1" ht="13.5" customHeight="1">
      <c r="A52" s="750" t="s">
        <v>429</v>
      </c>
      <c r="B52" s="751" t="s">
        <v>467</v>
      </c>
      <c r="C52" s="752">
        <f>C50</f>
        <v>45742</v>
      </c>
      <c r="D52" s="753" t="s">
        <v>11</v>
      </c>
      <c r="E52" s="753" t="s">
        <v>11</v>
      </c>
      <c r="F52" s="753" t="s">
        <v>11</v>
      </c>
      <c r="G52" s="753" t="s">
        <v>11</v>
      </c>
      <c r="H52" s="753" t="s">
        <v>11</v>
      </c>
      <c r="I52" s="753" t="s">
        <v>11</v>
      </c>
      <c r="J52" s="753" t="s">
        <v>11</v>
      </c>
      <c r="K52" s="753">
        <f>C52+15</f>
        <v>45757</v>
      </c>
      <c r="L52" s="753" t="s">
        <v>11</v>
      </c>
      <c r="M52" s="753">
        <f>C52+15</f>
        <v>45757</v>
      </c>
      <c r="N52" s="753" t="s">
        <v>11</v>
      </c>
      <c r="O52" s="753" t="s">
        <v>11</v>
      </c>
      <c r="P52" s="754">
        <v>0.83333333333333337</v>
      </c>
      <c r="Q52" s="753">
        <f t="shared" si="0"/>
        <v>45741</v>
      </c>
      <c r="R52" s="755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92"/>
      <c r="AC52" s="292"/>
      <c r="AD52" s="292"/>
      <c r="AE52" s="292"/>
      <c r="AF52" s="292"/>
      <c r="AG52" s="292"/>
      <c r="AH52" s="292"/>
      <c r="AI52" s="292"/>
      <c r="AJ52" s="292"/>
    </row>
    <row r="53" spans="1:37" s="640" customFormat="1" ht="13.5" customHeight="1">
      <c r="A53" s="448" t="str">
        <f>'ONE JV2'!A12</f>
        <v>CALLAO BRIDGE</v>
      </c>
      <c r="B53" s="607" t="str">
        <f>'ONE JV2'!B12</f>
        <v xml:space="preserve"> 268N</v>
      </c>
      <c r="C53" s="445">
        <f>C52</f>
        <v>45742</v>
      </c>
      <c r="D53" s="444">
        <f>C53+7</f>
        <v>45749</v>
      </c>
      <c r="E53" s="444">
        <f>C53+8</f>
        <v>45750</v>
      </c>
      <c r="F53" s="444">
        <f>C53+9</f>
        <v>45751</v>
      </c>
      <c r="G53" s="446" t="s">
        <v>11</v>
      </c>
      <c r="H53" s="446" t="s">
        <v>11</v>
      </c>
      <c r="I53" s="446" t="s">
        <v>11</v>
      </c>
      <c r="J53" s="446" t="s">
        <v>11</v>
      </c>
      <c r="K53" s="446" t="s">
        <v>11</v>
      </c>
      <c r="L53" s="446" t="s">
        <v>11</v>
      </c>
      <c r="M53" s="446" t="s">
        <v>11</v>
      </c>
      <c r="N53" s="446" t="s">
        <v>11</v>
      </c>
      <c r="O53" s="444">
        <f>C53+9</f>
        <v>45751</v>
      </c>
      <c r="P53" s="447">
        <v>0.375</v>
      </c>
      <c r="Q53" s="446">
        <f>C53</f>
        <v>45742</v>
      </c>
      <c r="R53" s="449" t="s">
        <v>195</v>
      </c>
      <c r="S53" s="61"/>
      <c r="T53" s="61"/>
      <c r="U53" s="61"/>
      <c r="V53" s="61"/>
      <c r="W53" s="61"/>
      <c r="X53" s="61"/>
      <c r="Y53" s="61"/>
      <c r="Z53" s="61"/>
      <c r="AA53" s="61"/>
      <c r="AB53" s="639"/>
      <c r="AC53" s="639"/>
      <c r="AD53" s="639"/>
      <c r="AE53" s="639"/>
      <c r="AF53" s="639"/>
      <c r="AG53" s="639"/>
      <c r="AH53" s="639"/>
    </row>
    <row r="54" spans="1:37" s="275" customFormat="1" ht="15" customHeight="1">
      <c r="A54" s="448" t="str">
        <f>'ONE JT1'!A12</f>
        <v>AS CARLOTT</v>
      </c>
      <c r="B54" s="607" t="str">
        <f>'ONE JT1'!B12</f>
        <v xml:space="preserve"> 509N</v>
      </c>
      <c r="C54" s="445">
        <f>C40+7</f>
        <v>45743</v>
      </c>
      <c r="D54" s="446" t="s">
        <v>11</v>
      </c>
      <c r="E54" s="446" t="s">
        <v>11</v>
      </c>
      <c r="F54" s="446" t="s">
        <v>11</v>
      </c>
      <c r="G54" s="444">
        <f>C54+9</f>
        <v>45752</v>
      </c>
      <c r="H54" s="444">
        <f>C54+8</f>
        <v>45751</v>
      </c>
      <c r="I54" s="446" t="s">
        <v>11</v>
      </c>
      <c r="J54" s="446" t="s">
        <v>11</v>
      </c>
      <c r="K54" s="446" t="s">
        <v>11</v>
      </c>
      <c r="L54" s="444">
        <f>C54+6</f>
        <v>45749</v>
      </c>
      <c r="M54" s="446" t="s">
        <v>11</v>
      </c>
      <c r="N54" s="446" t="s">
        <v>11</v>
      </c>
      <c r="O54" s="446" t="s">
        <v>11</v>
      </c>
      <c r="P54" s="447">
        <v>0.91666666666666663</v>
      </c>
      <c r="Q54" s="446">
        <f>C54-2</f>
        <v>45741</v>
      </c>
      <c r="R54" s="449" t="s">
        <v>195</v>
      </c>
      <c r="S54" s="61"/>
      <c r="T54" s="61"/>
      <c r="U54" s="61"/>
      <c r="V54" s="61"/>
      <c r="W54" s="61"/>
      <c r="X54" s="61"/>
      <c r="Y54" s="61"/>
      <c r="Z54" s="61"/>
      <c r="AA54" s="61"/>
      <c r="AB54" s="292"/>
      <c r="AC54" s="292"/>
      <c r="AD54" s="292"/>
      <c r="AE54" s="292"/>
      <c r="AF54" s="292"/>
      <c r="AG54" s="292"/>
    </row>
    <row r="55" spans="1:37" s="275" customFormat="1" ht="15.75" customHeight="1">
      <c r="A55" s="448" t="str">
        <f>SITC!A31</f>
        <v>SITC KANTO</v>
      </c>
      <c r="B55" s="607" t="str">
        <f>SITC!B31</f>
        <v>2507N</v>
      </c>
      <c r="C55" s="445">
        <f>C41+7</f>
        <v>45744</v>
      </c>
      <c r="D55" s="444">
        <f>C55+10</f>
        <v>45754</v>
      </c>
      <c r="E55" s="444">
        <f>C55+11</f>
        <v>45755</v>
      </c>
      <c r="F55" s="446" t="s">
        <v>11</v>
      </c>
      <c r="G55" s="446" t="s">
        <v>11</v>
      </c>
      <c r="H55" s="446" t="s">
        <v>11</v>
      </c>
      <c r="I55" s="446" t="s">
        <v>11</v>
      </c>
      <c r="J55" s="446" t="s">
        <v>11</v>
      </c>
      <c r="K55" s="446" t="s">
        <v>11</v>
      </c>
      <c r="L55" s="446" t="s">
        <v>11</v>
      </c>
      <c r="M55" s="446" t="s">
        <v>11</v>
      </c>
      <c r="N55" s="446" t="s">
        <v>11</v>
      </c>
      <c r="O55" s="446" t="s">
        <v>11</v>
      </c>
      <c r="P55" s="447">
        <v>0.70833333333333337</v>
      </c>
      <c r="Q55" s="446">
        <f t="shared" si="0"/>
        <v>45743</v>
      </c>
      <c r="R55" s="449" t="s">
        <v>234</v>
      </c>
      <c r="S55" s="61"/>
      <c r="T55" s="61"/>
      <c r="U55" s="61"/>
      <c r="V55" s="61"/>
      <c r="W55" s="61"/>
      <c r="X55" s="61"/>
      <c r="Y55" s="61"/>
      <c r="Z55" s="61"/>
      <c r="AA55" s="61"/>
      <c r="AB55" s="291"/>
      <c r="AC55" s="291"/>
      <c r="AD55" s="291"/>
      <c r="AE55" s="291"/>
      <c r="AF55" s="291"/>
      <c r="AG55" s="291"/>
    </row>
    <row r="56" spans="1:37" s="275" customFormat="1" ht="13.5" customHeight="1">
      <c r="A56" s="448" t="str">
        <f>IF(VLOOKUP(INDEX(WH!$B$9:$K$64,MATCH(C56,WH!$K$9:$K$64,0),1),WH!$B$9:$K$64,5,0)=GENERAL!P56,INDEX(WH!$B$9:$K$64,MATCH(C56,WH!$K$9:$K$64,0),1),INDEX(WH!$B$9:$K$64,MATCH(C56,WH!$K$9:$K$64,0)+1,1))</f>
        <v>WAN HAI 288</v>
      </c>
      <c r="B56" s="607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N087</v>
      </c>
      <c r="C56" s="445">
        <f>C55+1</f>
        <v>45745</v>
      </c>
      <c r="D56" s="444">
        <f>C56+10</f>
        <v>45755</v>
      </c>
      <c r="E56" s="444">
        <f>C56+9</f>
        <v>45754</v>
      </c>
      <c r="F56" s="446" t="s">
        <v>11</v>
      </c>
      <c r="G56" s="446" t="s">
        <v>11</v>
      </c>
      <c r="H56" s="446" t="s">
        <v>11</v>
      </c>
      <c r="I56" s="446">
        <f>C56+18</f>
        <v>45763</v>
      </c>
      <c r="J56" s="444">
        <f>C56+7</f>
        <v>45752</v>
      </c>
      <c r="K56" s="446" t="s">
        <v>11</v>
      </c>
      <c r="L56" s="446" t="s">
        <v>11</v>
      </c>
      <c r="M56" s="446" t="s">
        <v>11</v>
      </c>
      <c r="N56" s="446" t="s">
        <v>11</v>
      </c>
      <c r="O56" s="446">
        <f>C56+12</f>
        <v>45757</v>
      </c>
      <c r="P56" s="447">
        <v>0.16666666666666666</v>
      </c>
      <c r="Q56" s="446">
        <f t="shared" si="0"/>
        <v>45744</v>
      </c>
      <c r="R56" s="449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92"/>
      <c r="AC56" s="292"/>
      <c r="AD56" s="292"/>
      <c r="AE56" s="292"/>
      <c r="AF56" s="292"/>
      <c r="AG56" s="292"/>
    </row>
    <row r="57" spans="1:37" s="275" customFormat="1" ht="13.5" customHeight="1">
      <c r="A57" s="448" t="str">
        <f>'SINOTRANS ( ORIMAS)'!A14</f>
        <v>HONG AN</v>
      </c>
      <c r="B57" s="607" t="str">
        <f>'SINOTRANS ( ORIMAS)'!B14</f>
        <v>2508N</v>
      </c>
      <c r="C57" s="445">
        <f>C56</f>
        <v>45745</v>
      </c>
      <c r="D57" s="444">
        <f>C57+9</f>
        <v>45754</v>
      </c>
      <c r="E57" s="444">
        <f>C57+10</f>
        <v>45755</v>
      </c>
      <c r="F57" s="446" t="s">
        <v>11</v>
      </c>
      <c r="G57" s="446" t="s">
        <v>11</v>
      </c>
      <c r="H57" s="446" t="s">
        <v>11</v>
      </c>
      <c r="I57" s="446" t="s">
        <v>11</v>
      </c>
      <c r="J57" s="446" t="s">
        <v>11</v>
      </c>
      <c r="K57" s="446" t="s">
        <v>11</v>
      </c>
      <c r="L57" s="446" t="s">
        <v>11</v>
      </c>
      <c r="M57" s="446" t="s">
        <v>11</v>
      </c>
      <c r="N57" s="446" t="s">
        <v>11</v>
      </c>
      <c r="O57" s="446" t="s">
        <v>11</v>
      </c>
      <c r="P57" s="447">
        <v>0.95833333333333337</v>
      </c>
      <c r="Q57" s="446">
        <f>C57-2</f>
        <v>45743</v>
      </c>
      <c r="R57" s="449" t="s">
        <v>330</v>
      </c>
      <c r="S57" s="61"/>
      <c r="T57" s="61"/>
      <c r="U57" s="61"/>
      <c r="V57" s="61"/>
      <c r="W57" s="61"/>
      <c r="X57" s="61"/>
      <c r="Y57" s="61"/>
      <c r="Z57" s="61"/>
      <c r="AA57" s="61"/>
      <c r="AB57" s="291"/>
      <c r="AC57" s="291"/>
      <c r="AD57" s="291"/>
      <c r="AE57" s="291"/>
      <c r="AF57" s="291"/>
      <c r="AG57" s="291"/>
    </row>
    <row r="58" spans="1:37" s="275" customFormat="1" ht="13.5" customHeight="1">
      <c r="A58" s="448" t="str">
        <f>'ONE JSM'!A13</f>
        <v>ACX PEARL</v>
      </c>
      <c r="B58" s="607" t="str">
        <f>'ONE JSM'!B13</f>
        <v xml:space="preserve"> 272N</v>
      </c>
      <c r="C58" s="445">
        <f>C56</f>
        <v>45745</v>
      </c>
      <c r="D58" s="446" t="s">
        <v>11</v>
      </c>
      <c r="E58" s="444">
        <f>C58+11</f>
        <v>45756</v>
      </c>
      <c r="F58" s="444">
        <f>C58+10</f>
        <v>45755</v>
      </c>
      <c r="G58" s="444">
        <f>C58+8</f>
        <v>45753</v>
      </c>
      <c r="H58" s="444">
        <f>C58+7</f>
        <v>45752</v>
      </c>
      <c r="I58" s="446" t="s">
        <v>11</v>
      </c>
      <c r="J58" s="446" t="s">
        <v>11</v>
      </c>
      <c r="K58" s="446" t="s">
        <v>11</v>
      </c>
      <c r="L58" s="444">
        <f>C58+9</f>
        <v>45754</v>
      </c>
      <c r="M58" s="446" t="s">
        <v>11</v>
      </c>
      <c r="N58" s="444">
        <f>C58+7</f>
        <v>45752</v>
      </c>
      <c r="O58" s="446" t="s">
        <v>11</v>
      </c>
      <c r="P58" s="447">
        <v>0.58333333333333337</v>
      </c>
      <c r="Q58" s="446">
        <f>C58-2</f>
        <v>45743</v>
      </c>
      <c r="R58" s="449" t="s">
        <v>195</v>
      </c>
      <c r="S58" s="61"/>
      <c r="T58" s="61"/>
      <c r="U58" s="61"/>
      <c r="V58" s="61"/>
      <c r="W58" s="61"/>
      <c r="X58" s="61"/>
      <c r="Y58" s="61"/>
      <c r="Z58" s="61"/>
      <c r="AA58" s="61"/>
      <c r="AB58" s="291"/>
      <c r="AC58" s="291"/>
      <c r="AD58" s="291"/>
      <c r="AE58" s="291"/>
      <c r="AF58" s="291"/>
      <c r="AG58" s="291"/>
    </row>
    <row r="59" spans="1:37" s="275" customFormat="1" ht="13.5" customHeight="1">
      <c r="A59" s="448">
        <f>KMTC!A14</f>
        <v>0</v>
      </c>
      <c r="B59" s="607">
        <f>KMTC!B14</f>
        <v>0</v>
      </c>
      <c r="C59" s="445">
        <f>C58+1</f>
        <v>45746</v>
      </c>
      <c r="D59" s="446" t="s">
        <v>11</v>
      </c>
      <c r="E59" s="446" t="s">
        <v>11</v>
      </c>
      <c r="F59" s="444">
        <f>C59+7</f>
        <v>45753</v>
      </c>
      <c r="G59" s="444">
        <f>C59+10</f>
        <v>45756</v>
      </c>
      <c r="H59" s="444">
        <f>C59+9</f>
        <v>45755</v>
      </c>
      <c r="I59" s="446" t="s">
        <v>11</v>
      </c>
      <c r="J59" s="446" t="s">
        <v>11</v>
      </c>
      <c r="K59" s="446" t="s">
        <v>11</v>
      </c>
      <c r="L59" s="446" t="s">
        <v>11</v>
      </c>
      <c r="M59" s="446" t="s">
        <v>11</v>
      </c>
      <c r="N59" s="446" t="s">
        <v>11</v>
      </c>
      <c r="O59" s="446" t="s">
        <v>11</v>
      </c>
      <c r="P59" s="447">
        <v>4.1666666666666664E-2</v>
      </c>
      <c r="Q59" s="446">
        <f>C59-1</f>
        <v>45745</v>
      </c>
      <c r="R59" s="449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92"/>
      <c r="AC59" s="292"/>
      <c r="AD59" s="292"/>
      <c r="AE59" s="292"/>
      <c r="AF59" s="292"/>
      <c r="AG59" s="292"/>
    </row>
    <row r="60" spans="1:37" s="275" customFormat="1" ht="13.5" customHeight="1">
      <c r="A60" s="448" t="str">
        <f>IF(VLOOKUP(INDEX(WH!$B$9:$K$64,MATCH(C60,WH!$K$9:$K$64,0),1),WH!$B$9:$K$64,5,0)=GENERAL!P60,INDEX(WH!$B$9:$K$64,MATCH(C60,WH!$K$9:$K$64,0),1),INDEX(WH!$B$9:$K$64,MATCH(C60,WH!$K$9:$K$64,0)+1,1))</f>
        <v>INTERASIA ADVANCE</v>
      </c>
      <c r="B60" s="607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N306</v>
      </c>
      <c r="C60" s="445">
        <f>C59</f>
        <v>45746</v>
      </c>
      <c r="D60" s="446" t="s">
        <v>11</v>
      </c>
      <c r="E60" s="446" t="s">
        <v>11</v>
      </c>
      <c r="F60" s="446" t="s">
        <v>11</v>
      </c>
      <c r="G60" s="444">
        <f>C60+8</f>
        <v>45754</v>
      </c>
      <c r="H60" s="444">
        <f>C60+8</f>
        <v>45754</v>
      </c>
      <c r="I60" s="446" t="s">
        <v>11</v>
      </c>
      <c r="J60" s="446" t="s">
        <v>11</v>
      </c>
      <c r="K60" s="446" t="s">
        <v>11</v>
      </c>
      <c r="L60" s="446" t="s">
        <v>11</v>
      </c>
      <c r="M60" s="446" t="s">
        <v>11</v>
      </c>
      <c r="N60" s="446" t="s">
        <v>11</v>
      </c>
      <c r="O60" s="446" t="s">
        <v>11</v>
      </c>
      <c r="P60" s="447">
        <v>0.75</v>
      </c>
      <c r="Q60" s="446">
        <f>C60-1</f>
        <v>45745</v>
      </c>
      <c r="R60" s="449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91"/>
      <c r="AC60" s="291"/>
      <c r="AD60" s="291"/>
      <c r="AE60" s="291"/>
      <c r="AF60" s="291"/>
      <c r="AG60" s="291"/>
    </row>
    <row r="61" spans="1:37" s="275" customFormat="1" ht="13.5" customHeight="1" thickBot="1">
      <c r="A61" s="531"/>
      <c r="B61" s="608"/>
      <c r="C61" s="523">
        <f>C59+1</f>
        <v>45747</v>
      </c>
      <c r="D61" s="524">
        <f>C61+7</f>
        <v>45754</v>
      </c>
      <c r="E61" s="524">
        <f>C61+8</f>
        <v>45755</v>
      </c>
      <c r="F61" s="525" t="s">
        <v>11</v>
      </c>
      <c r="G61" s="525" t="s">
        <v>11</v>
      </c>
      <c r="H61" s="525" t="s">
        <v>11</v>
      </c>
      <c r="I61" s="524">
        <f>C61+10</f>
        <v>45757</v>
      </c>
      <c r="J61" s="525" t="s">
        <v>11</v>
      </c>
      <c r="K61" s="525" t="s">
        <v>11</v>
      </c>
      <c r="L61" s="525" t="s">
        <v>11</v>
      </c>
      <c r="M61" s="525" t="s">
        <v>11</v>
      </c>
      <c r="N61" s="525" t="s">
        <v>11</v>
      </c>
      <c r="O61" s="525" t="s">
        <v>11</v>
      </c>
      <c r="P61" s="526">
        <v>0.99930555555555556</v>
      </c>
      <c r="Q61" s="525">
        <f>C61-2</f>
        <v>45745</v>
      </c>
      <c r="R61" s="527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91"/>
      <c r="AC61" s="291"/>
      <c r="AD61" s="291"/>
      <c r="AE61" s="291"/>
      <c r="AF61" s="291"/>
      <c r="AG61" s="291"/>
    </row>
    <row r="62" spans="1:37" s="640" customFormat="1" ht="13.5" customHeight="1">
      <c r="A62" s="448" t="str">
        <f>IF(VLOOKUP(INDEX(WH!$B$9:$K$64,MATCH(C62,WH!$K$9:$K$64,0),1),WH!$B$9:$K$64,10,0)=GENERAL!C62,INDEX(WH!$B$9:$K$64,MATCH(C62,WH!$K$9:$K$64,0),1),INDEX(WH!$B$9:$K$64,MATCH(C62,WH!$K$9:$K$64,0)+1,1))</f>
        <v>WAN HAI 291</v>
      </c>
      <c r="B62" s="607" t="str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N043</v>
      </c>
      <c r="C62" s="445">
        <f>C48+7</f>
        <v>45747</v>
      </c>
      <c r="D62" s="446">
        <f>C62+8</f>
        <v>45755</v>
      </c>
      <c r="E62" s="446">
        <f>C62+14</f>
        <v>45761</v>
      </c>
      <c r="F62" s="446" t="s">
        <v>11</v>
      </c>
      <c r="G62" s="444">
        <f>C62+10</f>
        <v>45757</v>
      </c>
      <c r="H62" s="444">
        <f>C62+9</f>
        <v>45756</v>
      </c>
      <c r="I62" s="446" t="s">
        <v>11</v>
      </c>
      <c r="J62" s="446" t="s">
        <v>11</v>
      </c>
      <c r="K62" s="446" t="s">
        <v>11</v>
      </c>
      <c r="L62" s="446" t="s">
        <v>11</v>
      </c>
      <c r="M62" s="446" t="s">
        <v>11</v>
      </c>
      <c r="N62" s="446" t="s">
        <v>11</v>
      </c>
      <c r="O62" s="446" t="s">
        <v>11</v>
      </c>
      <c r="P62" s="447">
        <v>0.4993055555555555</v>
      </c>
      <c r="Q62" s="446">
        <f t="shared" ref="Q62:Q70" si="1">C62-1</f>
        <v>45746</v>
      </c>
      <c r="R62" s="449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39"/>
      <c r="AC62" s="639"/>
      <c r="AD62" s="639"/>
      <c r="AE62" s="639"/>
      <c r="AF62" s="639"/>
      <c r="AG62" s="639"/>
    </row>
    <row r="63" spans="1:37" s="532" customFormat="1" ht="13.5" customHeight="1">
      <c r="A63" s="717" t="str">
        <f>CNC!A15</f>
        <v>CNC PLUTO</v>
      </c>
      <c r="B63" s="718" t="str">
        <f>CNC!B15</f>
        <v>3CGGUN1NC</v>
      </c>
      <c r="C63" s="719">
        <f>C62+2</f>
        <v>45749</v>
      </c>
      <c r="D63" s="720"/>
      <c r="E63" s="620">
        <f>C63+9</f>
        <v>45758</v>
      </c>
      <c r="F63" s="620">
        <f>C63+8</f>
        <v>45757</v>
      </c>
      <c r="G63" s="620">
        <f>C63+7</f>
        <v>45756</v>
      </c>
      <c r="H63" s="620">
        <f>C63+6</f>
        <v>45755</v>
      </c>
      <c r="I63" s="644" t="s">
        <v>11</v>
      </c>
      <c r="J63" s="644" t="s">
        <v>11</v>
      </c>
      <c r="K63" s="644" t="s">
        <v>11</v>
      </c>
      <c r="L63" s="644" t="s">
        <v>11</v>
      </c>
      <c r="M63" s="644" t="s">
        <v>11</v>
      </c>
      <c r="N63" s="644" t="s">
        <v>11</v>
      </c>
      <c r="O63" s="644" t="s">
        <v>11</v>
      </c>
      <c r="P63" s="645">
        <v>0.66666666666666663</v>
      </c>
      <c r="Q63" s="721">
        <f>C63-1</f>
        <v>45748</v>
      </c>
      <c r="R63" s="722" t="s">
        <v>267</v>
      </c>
      <c r="S63" s="61"/>
      <c r="T63" s="61"/>
      <c r="U63" s="61"/>
      <c r="V63" s="61"/>
      <c r="W63" s="61"/>
      <c r="X63" s="61"/>
      <c r="Y63" s="61"/>
      <c r="Z63" s="61"/>
      <c r="AA63" s="61"/>
      <c r="AB63" s="529"/>
      <c r="AC63" s="529"/>
      <c r="AD63" s="529"/>
      <c r="AE63" s="529"/>
      <c r="AF63" s="529"/>
      <c r="AG63" s="529"/>
    </row>
    <row r="64" spans="1:37" s="275" customFormat="1" ht="13.5" customHeight="1">
      <c r="A64" s="448" t="str">
        <f>EVR!A13</f>
        <v xml:space="preserve">EVER CROWN </v>
      </c>
      <c r="B64" s="607" t="str">
        <f>EVR!B13</f>
        <v xml:space="preserve">1682-064N </v>
      </c>
      <c r="C64" s="445">
        <f>C62+2</f>
        <v>45749</v>
      </c>
      <c r="D64" s="446" t="s">
        <v>11</v>
      </c>
      <c r="E64" s="446" t="s">
        <v>11</v>
      </c>
      <c r="F64" s="444">
        <f>C64+11</f>
        <v>45760</v>
      </c>
      <c r="G64" s="444">
        <f>C64+9</f>
        <v>45758</v>
      </c>
      <c r="H64" s="444">
        <f>C64+8</f>
        <v>45757</v>
      </c>
      <c r="I64" s="446" t="s">
        <v>11</v>
      </c>
      <c r="J64" s="446" t="s">
        <v>11</v>
      </c>
      <c r="K64" s="446" t="s">
        <v>11</v>
      </c>
      <c r="L64" s="444">
        <f>C64+10</f>
        <v>45759</v>
      </c>
      <c r="M64" s="446" t="s">
        <v>11</v>
      </c>
      <c r="N64" s="446" t="s">
        <v>11</v>
      </c>
      <c r="O64" s="444">
        <f>C64+10</f>
        <v>45759</v>
      </c>
      <c r="P64" s="447">
        <v>0.70833333333333337</v>
      </c>
      <c r="Q64" s="446">
        <f t="shared" si="1"/>
        <v>45748</v>
      </c>
      <c r="R64" s="449" t="s">
        <v>141</v>
      </c>
      <c r="S64" s="61"/>
      <c r="T64" s="61"/>
      <c r="U64" s="61"/>
      <c r="V64" s="61"/>
      <c r="W64" s="61"/>
      <c r="X64" s="61"/>
      <c r="Y64" s="61"/>
      <c r="Z64" s="61"/>
      <c r="AA64" s="61"/>
      <c r="AB64" s="292"/>
      <c r="AC64" s="292"/>
      <c r="AD64" s="292"/>
      <c r="AE64" s="292"/>
      <c r="AF64" s="292"/>
      <c r="AG64" s="292"/>
    </row>
    <row r="65" spans="1:37" s="259" customFormat="1" ht="13.5" customHeight="1">
      <c r="A65" s="448" t="str">
        <f>EVR!A30</f>
        <v>UNI-PREMIER</v>
      </c>
      <c r="B65" s="607" t="str">
        <f>EVR!B30</f>
        <v xml:space="preserve"> 0312-426N</v>
      </c>
      <c r="C65" s="445">
        <f>C64</f>
        <v>45749</v>
      </c>
      <c r="D65" s="444">
        <f>C65+8</f>
        <v>45757</v>
      </c>
      <c r="E65" s="444">
        <f>C65+8</f>
        <v>45757</v>
      </c>
      <c r="F65" s="444"/>
      <c r="G65" s="444"/>
      <c r="H65" s="444"/>
      <c r="I65" s="446"/>
      <c r="J65" s="444">
        <f>C65+11</f>
        <v>45760</v>
      </c>
      <c r="K65" s="446"/>
      <c r="L65" s="444"/>
      <c r="M65" s="446"/>
      <c r="N65" s="446"/>
      <c r="O65" s="444"/>
      <c r="P65" s="447">
        <v>0.125</v>
      </c>
      <c r="Q65" s="446">
        <f>C65</f>
        <v>45749</v>
      </c>
      <c r="R65" s="449" t="s">
        <v>141</v>
      </c>
      <c r="S65" s="61"/>
      <c r="T65" s="61"/>
      <c r="U65" s="61"/>
      <c r="V65" s="61"/>
      <c r="W65" s="61"/>
      <c r="X65" s="61"/>
      <c r="Y65" s="61"/>
      <c r="Z65" s="61"/>
      <c r="AA65" s="61"/>
      <c r="AB65" s="291"/>
      <c r="AC65" s="291"/>
      <c r="AD65" s="291"/>
      <c r="AE65" s="291"/>
      <c r="AF65" s="291"/>
      <c r="AG65" s="291"/>
    </row>
    <row r="66" spans="1:37" s="259" customFormat="1" ht="13.5" customHeight="1">
      <c r="A66" s="750" t="s">
        <v>430</v>
      </c>
      <c r="B66" s="751" t="s">
        <v>466</v>
      </c>
      <c r="C66" s="752">
        <f>C64</f>
        <v>45749</v>
      </c>
      <c r="D66" s="753" t="s">
        <v>11</v>
      </c>
      <c r="E66" s="753" t="s">
        <v>11</v>
      </c>
      <c r="F66" s="753" t="s">
        <v>11</v>
      </c>
      <c r="G66" s="753" t="s">
        <v>11</v>
      </c>
      <c r="H66" s="753" t="s">
        <v>11</v>
      </c>
      <c r="I66" s="753" t="s">
        <v>11</v>
      </c>
      <c r="J66" s="753" t="s">
        <v>11</v>
      </c>
      <c r="K66" s="753">
        <f>C66+15</f>
        <v>45764</v>
      </c>
      <c r="L66" s="753" t="s">
        <v>11</v>
      </c>
      <c r="M66" s="753">
        <f>C66+15</f>
        <v>45764</v>
      </c>
      <c r="N66" s="753" t="s">
        <v>11</v>
      </c>
      <c r="O66" s="753" t="s">
        <v>11</v>
      </c>
      <c r="P66" s="754">
        <v>0.83333333333333337</v>
      </c>
      <c r="Q66" s="753">
        <f t="shared" si="1"/>
        <v>45748</v>
      </c>
      <c r="R66" s="755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92"/>
      <c r="AC66" s="292"/>
      <c r="AD66" s="292"/>
      <c r="AE66" s="292"/>
      <c r="AF66" s="292"/>
      <c r="AG66" s="292"/>
      <c r="AH66" s="292"/>
      <c r="AI66" s="292"/>
      <c r="AJ66" s="292"/>
    </row>
    <row r="67" spans="1:37" s="640" customFormat="1" ht="13.5" customHeight="1">
      <c r="A67" s="448" t="str">
        <f>'ONE JV2'!A13</f>
        <v>NYK PAULA</v>
      </c>
      <c r="B67" s="607" t="str">
        <f>'ONE JV2'!B13</f>
        <v xml:space="preserve"> 016N</v>
      </c>
      <c r="C67" s="445">
        <f>C66</f>
        <v>45749</v>
      </c>
      <c r="D67" s="444">
        <f>C67+7</f>
        <v>45756</v>
      </c>
      <c r="E67" s="444">
        <f>C67+8</f>
        <v>45757</v>
      </c>
      <c r="F67" s="444">
        <f>C67+9</f>
        <v>45758</v>
      </c>
      <c r="G67" s="446" t="s">
        <v>11</v>
      </c>
      <c r="H67" s="446" t="s">
        <v>11</v>
      </c>
      <c r="I67" s="446" t="s">
        <v>11</v>
      </c>
      <c r="J67" s="446" t="s">
        <v>11</v>
      </c>
      <c r="K67" s="446" t="s">
        <v>11</v>
      </c>
      <c r="L67" s="446" t="s">
        <v>11</v>
      </c>
      <c r="M67" s="446" t="s">
        <v>11</v>
      </c>
      <c r="N67" s="446" t="s">
        <v>11</v>
      </c>
      <c r="O67" s="444">
        <f>C67+9</f>
        <v>45758</v>
      </c>
      <c r="P67" s="447">
        <v>0.375</v>
      </c>
      <c r="Q67" s="446">
        <f>C67</f>
        <v>45749</v>
      </c>
      <c r="R67" s="449" t="s">
        <v>195</v>
      </c>
      <c r="S67" s="634"/>
      <c r="T67" s="634"/>
      <c r="U67" s="634"/>
      <c r="V67" s="634"/>
      <c r="W67" s="634"/>
      <c r="X67" s="634"/>
      <c r="Y67" s="634"/>
      <c r="Z67" s="634"/>
      <c r="AA67" s="634"/>
      <c r="AB67" s="635"/>
      <c r="AC67" s="635"/>
      <c r="AD67" s="635"/>
      <c r="AE67" s="635"/>
      <c r="AF67" s="635"/>
      <c r="AG67" s="635"/>
    </row>
    <row r="68" spans="1:37" s="275" customFormat="1" ht="14.25" customHeight="1">
      <c r="A68" s="448" t="str">
        <f>'ONE JT1'!A13</f>
        <v>ACX CRYSTA</v>
      </c>
      <c r="B68" s="607" t="str">
        <f>'ONE JT1'!B13</f>
        <v xml:space="preserve"> 308N</v>
      </c>
      <c r="C68" s="445">
        <f>C54+7</f>
        <v>45750</v>
      </c>
      <c r="D68" s="446" t="s">
        <v>11</v>
      </c>
      <c r="E68" s="446" t="s">
        <v>11</v>
      </c>
      <c r="F68" s="446" t="s">
        <v>11</v>
      </c>
      <c r="G68" s="444">
        <f>C68+9</f>
        <v>45759</v>
      </c>
      <c r="H68" s="444">
        <f>C68+8</f>
        <v>45758</v>
      </c>
      <c r="I68" s="446" t="s">
        <v>11</v>
      </c>
      <c r="J68" s="446" t="s">
        <v>11</v>
      </c>
      <c r="K68" s="446" t="s">
        <v>11</v>
      </c>
      <c r="L68" s="444">
        <f>C68+6</f>
        <v>45756</v>
      </c>
      <c r="M68" s="446" t="s">
        <v>11</v>
      </c>
      <c r="N68" s="446" t="s">
        <v>11</v>
      </c>
      <c r="O68" s="446" t="s">
        <v>11</v>
      </c>
      <c r="P68" s="447">
        <v>0.91666666666666663</v>
      </c>
      <c r="Q68" s="446">
        <f>C68-2</f>
        <v>45748</v>
      </c>
      <c r="R68" s="449" t="s">
        <v>195</v>
      </c>
      <c r="S68" s="634"/>
      <c r="T68" s="634"/>
      <c r="U68" s="634"/>
      <c r="V68" s="634"/>
      <c r="W68" s="634"/>
      <c r="X68" s="634"/>
      <c r="Y68" s="634"/>
      <c r="Z68" s="634"/>
      <c r="AA68" s="634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</row>
    <row r="69" spans="1:37" s="275" customFormat="1" ht="15" customHeight="1">
      <c r="A69" s="448">
        <f>SITC!A32</f>
        <v>0</v>
      </c>
      <c r="B69" s="607">
        <f>SITC!B32</f>
        <v>0</v>
      </c>
      <c r="C69" s="445">
        <f>C55+7</f>
        <v>45751</v>
      </c>
      <c r="D69" s="444">
        <f>C69+10</f>
        <v>45761</v>
      </c>
      <c r="E69" s="444">
        <f>C69+11</f>
        <v>45762</v>
      </c>
      <c r="F69" s="446" t="s">
        <v>11</v>
      </c>
      <c r="G69" s="446" t="s">
        <v>11</v>
      </c>
      <c r="H69" s="446" t="s">
        <v>11</v>
      </c>
      <c r="I69" s="446" t="s">
        <v>11</v>
      </c>
      <c r="J69" s="446" t="s">
        <v>11</v>
      </c>
      <c r="K69" s="446" t="s">
        <v>11</v>
      </c>
      <c r="L69" s="446" t="s">
        <v>11</v>
      </c>
      <c r="M69" s="446" t="s">
        <v>11</v>
      </c>
      <c r="N69" s="446" t="s">
        <v>11</v>
      </c>
      <c r="O69" s="446" t="s">
        <v>11</v>
      </c>
      <c r="P69" s="447">
        <v>0.70833333333333337</v>
      </c>
      <c r="Q69" s="446">
        <f t="shared" si="1"/>
        <v>45750</v>
      </c>
      <c r="R69" s="449" t="s">
        <v>234</v>
      </c>
      <c r="S69" s="634"/>
      <c r="T69" s="634"/>
      <c r="U69" s="634"/>
      <c r="V69" s="634"/>
      <c r="W69" s="634"/>
      <c r="X69" s="634"/>
      <c r="Y69" s="634"/>
      <c r="Z69" s="634"/>
      <c r="AA69" s="634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</row>
    <row r="70" spans="1:37" s="275" customFormat="1" ht="13.5" customHeight="1">
      <c r="A70" s="448" t="str">
        <f>IF(VLOOKUP(INDEX(WH!$B$9:$K$64,MATCH(C70,WH!$K$9:$K$64,0),1),WH!$B$9:$K$64,5,0)=GENERAL!P70,INDEX(WH!$B$9:$K$64,MATCH(C70,WH!$K$9:$K$64,0),1),INDEX(WH!$B$9:$K$64,MATCH(C70,WH!$K$9:$K$64,0)+1,1))</f>
        <v>WAN HAI 287</v>
      </c>
      <c r="B70" s="607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N052</v>
      </c>
      <c r="C70" s="445">
        <f>C69+1</f>
        <v>45752</v>
      </c>
      <c r="D70" s="444">
        <f>C70+10</f>
        <v>45762</v>
      </c>
      <c r="E70" s="444">
        <f>C70+9</f>
        <v>45761</v>
      </c>
      <c r="F70" s="446" t="s">
        <v>11</v>
      </c>
      <c r="G70" s="446" t="s">
        <v>11</v>
      </c>
      <c r="H70" s="446" t="s">
        <v>11</v>
      </c>
      <c r="I70" s="446">
        <f>C70+18</f>
        <v>45770</v>
      </c>
      <c r="J70" s="444">
        <f>C70+7</f>
        <v>45759</v>
      </c>
      <c r="K70" s="446" t="s">
        <v>11</v>
      </c>
      <c r="L70" s="446" t="s">
        <v>11</v>
      </c>
      <c r="M70" s="446" t="s">
        <v>11</v>
      </c>
      <c r="N70" s="446" t="s">
        <v>11</v>
      </c>
      <c r="O70" s="446">
        <f>C70+12</f>
        <v>45764</v>
      </c>
      <c r="P70" s="447">
        <v>0.16666666666666666</v>
      </c>
      <c r="Q70" s="446">
        <f t="shared" si="1"/>
        <v>45751</v>
      </c>
      <c r="R70" s="449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</row>
    <row r="71" spans="1:37" s="275" customFormat="1" ht="13.5" customHeight="1">
      <c r="A71" s="448" t="str">
        <f>'SINOTRANS ( ORIMAS)'!A15</f>
        <v>SITC HEBEI</v>
      </c>
      <c r="B71" s="607" t="str">
        <f>'SINOTRANS ( ORIMAS)'!B15</f>
        <v>2509N</v>
      </c>
      <c r="C71" s="445">
        <f>C70</f>
        <v>45752</v>
      </c>
      <c r="D71" s="444">
        <f>C71+9</f>
        <v>45761</v>
      </c>
      <c r="E71" s="444">
        <f>C71+10</f>
        <v>45762</v>
      </c>
      <c r="F71" s="446" t="s">
        <v>11</v>
      </c>
      <c r="G71" s="446" t="s">
        <v>11</v>
      </c>
      <c r="H71" s="446" t="s">
        <v>11</v>
      </c>
      <c r="I71" s="446" t="s">
        <v>11</v>
      </c>
      <c r="J71" s="446" t="s">
        <v>11</v>
      </c>
      <c r="K71" s="446" t="s">
        <v>11</v>
      </c>
      <c r="L71" s="446" t="s">
        <v>11</v>
      </c>
      <c r="M71" s="446" t="s">
        <v>11</v>
      </c>
      <c r="N71" s="446" t="s">
        <v>11</v>
      </c>
      <c r="O71" s="446" t="s">
        <v>11</v>
      </c>
      <c r="P71" s="447">
        <v>0.95833333333333337</v>
      </c>
      <c r="Q71" s="446">
        <f>C71-2</f>
        <v>45750</v>
      </c>
      <c r="R71" s="449" t="s">
        <v>330</v>
      </c>
      <c r="S71" s="61"/>
      <c r="T71" s="61"/>
      <c r="U71" s="61"/>
      <c r="V71" s="61"/>
      <c r="W71" s="61"/>
      <c r="X71" s="61"/>
      <c r="Y71" s="61"/>
      <c r="Z71" s="61"/>
      <c r="AA71" s="61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</row>
    <row r="72" spans="1:37" s="275" customFormat="1" ht="13.5" customHeight="1">
      <c r="A72" s="448" t="str">
        <f>'ONE JSM'!A14</f>
        <v>BRIGHT SAKURA</v>
      </c>
      <c r="B72" s="607" t="str">
        <f>'ONE JSM'!B14</f>
        <v xml:space="preserve"> 002N</v>
      </c>
      <c r="C72" s="445">
        <f>C70</f>
        <v>45752</v>
      </c>
      <c r="D72" s="446" t="s">
        <v>11</v>
      </c>
      <c r="E72" s="444">
        <f>C72+11</f>
        <v>45763</v>
      </c>
      <c r="F72" s="444">
        <f>C72+10</f>
        <v>45762</v>
      </c>
      <c r="G72" s="444">
        <f>C72+8</f>
        <v>45760</v>
      </c>
      <c r="H72" s="444">
        <f>C72+7</f>
        <v>45759</v>
      </c>
      <c r="I72" s="446" t="s">
        <v>11</v>
      </c>
      <c r="J72" s="446" t="s">
        <v>11</v>
      </c>
      <c r="K72" s="446" t="s">
        <v>11</v>
      </c>
      <c r="L72" s="444">
        <f>C72+9</f>
        <v>45761</v>
      </c>
      <c r="M72" s="446" t="s">
        <v>11</v>
      </c>
      <c r="N72" s="444">
        <f>C72+7</f>
        <v>45759</v>
      </c>
      <c r="O72" s="446" t="s">
        <v>11</v>
      </c>
      <c r="P72" s="447">
        <v>0.58333333333333337</v>
      </c>
      <c r="Q72" s="446">
        <f>C72-2</f>
        <v>45750</v>
      </c>
      <c r="R72" s="449" t="s">
        <v>195</v>
      </c>
      <c r="S72" s="61"/>
      <c r="T72" s="61"/>
      <c r="U72" s="61"/>
      <c r="V72" s="61"/>
      <c r="W72" s="61"/>
      <c r="X72" s="61"/>
      <c r="Y72" s="61"/>
      <c r="Z72" s="61"/>
      <c r="AA72" s="61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</row>
    <row r="73" spans="1:37" s="275" customFormat="1" ht="13.5" customHeight="1">
      <c r="A73" s="448" t="e">
        <f>KMTC!#REF!</f>
        <v>#REF!</v>
      </c>
      <c r="B73" s="607" t="e">
        <f>KMTC!#REF!</f>
        <v>#REF!</v>
      </c>
      <c r="C73" s="445">
        <f>C72+1</f>
        <v>45753</v>
      </c>
      <c r="D73" s="446" t="s">
        <v>11</v>
      </c>
      <c r="E73" s="446" t="s">
        <v>11</v>
      </c>
      <c r="F73" s="444">
        <f>C73+7</f>
        <v>45760</v>
      </c>
      <c r="G73" s="444">
        <f>C73+10</f>
        <v>45763</v>
      </c>
      <c r="H73" s="444">
        <f>C73+9</f>
        <v>45762</v>
      </c>
      <c r="I73" s="446" t="s">
        <v>11</v>
      </c>
      <c r="J73" s="446" t="s">
        <v>11</v>
      </c>
      <c r="K73" s="446" t="s">
        <v>11</v>
      </c>
      <c r="L73" s="446" t="s">
        <v>11</v>
      </c>
      <c r="M73" s="446" t="s">
        <v>11</v>
      </c>
      <c r="N73" s="446" t="s">
        <v>11</v>
      </c>
      <c r="O73" s="446" t="s">
        <v>11</v>
      </c>
      <c r="P73" s="447">
        <v>4.1666666666666664E-2</v>
      </c>
      <c r="Q73" s="446">
        <f>C73-1</f>
        <v>45752</v>
      </c>
      <c r="R73" s="449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</row>
    <row r="74" spans="1:37" s="275" customFormat="1" ht="13.5" customHeight="1">
      <c r="A74" s="448" t="e">
        <f>IF(VLOOKUP(INDEX(WH!$B$9:$K$64,MATCH(C74,WH!$K$9:$K$64,0),1),WH!$B$9:$K$64,5,0)=GENERAL!P74,INDEX(WH!$B$9:$K$64,MATCH(C74,WH!$K$9:$K$64,0),1),INDEX(WH!$B$9:$K$64,MATCH(C74,WH!$K$9:$K$64,0)+1,1))</f>
        <v>#N/A</v>
      </c>
      <c r="B74" s="607" t="e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#N/A</v>
      </c>
      <c r="C74" s="445">
        <f>C73</f>
        <v>45753</v>
      </c>
      <c r="D74" s="446" t="s">
        <v>11</v>
      </c>
      <c r="E74" s="446" t="s">
        <v>11</v>
      </c>
      <c r="F74" s="446" t="s">
        <v>11</v>
      </c>
      <c r="G74" s="444">
        <f>C74+8</f>
        <v>45761</v>
      </c>
      <c r="H74" s="444">
        <f>C74+8</f>
        <v>45761</v>
      </c>
      <c r="I74" s="446" t="s">
        <v>11</v>
      </c>
      <c r="J74" s="446" t="s">
        <v>11</v>
      </c>
      <c r="K74" s="446" t="s">
        <v>11</v>
      </c>
      <c r="L74" s="446" t="s">
        <v>11</v>
      </c>
      <c r="M74" s="446" t="s">
        <v>11</v>
      </c>
      <c r="N74" s="446" t="s">
        <v>11</v>
      </c>
      <c r="O74" s="446" t="s">
        <v>11</v>
      </c>
      <c r="P74" s="447">
        <v>0.75</v>
      </c>
      <c r="Q74" s="446">
        <f>C74-1</f>
        <v>45752</v>
      </c>
      <c r="R74" s="449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</row>
    <row r="75" spans="1:37" s="275" customFormat="1" ht="13.5" customHeight="1" thickBot="1">
      <c r="A75" s="522"/>
      <c r="B75" s="608"/>
      <c r="C75" s="523">
        <f>C73+1</f>
        <v>45754</v>
      </c>
      <c r="D75" s="524">
        <f>C75+7</f>
        <v>45761</v>
      </c>
      <c r="E75" s="524">
        <f>C75+8</f>
        <v>45762</v>
      </c>
      <c r="F75" s="525" t="s">
        <v>11</v>
      </c>
      <c r="G75" s="525" t="s">
        <v>11</v>
      </c>
      <c r="H75" s="525" t="s">
        <v>11</v>
      </c>
      <c r="I75" s="524">
        <f>C75+10</f>
        <v>45764</v>
      </c>
      <c r="J75" s="525" t="s">
        <v>11</v>
      </c>
      <c r="K75" s="525" t="s">
        <v>11</v>
      </c>
      <c r="L75" s="525" t="s">
        <v>11</v>
      </c>
      <c r="M75" s="525" t="s">
        <v>11</v>
      </c>
      <c r="N75" s="525" t="s">
        <v>11</v>
      </c>
      <c r="O75" s="525" t="s">
        <v>11</v>
      </c>
      <c r="P75" s="526">
        <v>0.99930555555555556</v>
      </c>
      <c r="Q75" s="525">
        <f>C75-2</f>
        <v>45752</v>
      </c>
      <c r="R75" s="527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</row>
    <row r="76" spans="1:37" s="275" customFormat="1" ht="13.5" customHeight="1">
      <c r="A76" s="448" t="e">
        <f>IF(VLOOKUP(INDEX(WH!$B$9:$K$64,MATCH(C76,WH!$K$9:$K$64,0),1),WH!$B$9:$K$64,10,0)=GENERAL!C76,INDEX(WH!$B$9:$K$64,MATCH(C76,WH!$K$9:$K$64,0),1),INDEX(WH!$B$9:$K$64,MATCH(C76,WH!$K$9:$K$64,0)+1,1))</f>
        <v>#N/A</v>
      </c>
      <c r="B76" s="607" t="e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#N/A</v>
      </c>
      <c r="C76" s="445">
        <f>C62+7</f>
        <v>45754</v>
      </c>
      <c r="D76" s="446">
        <f>C76+8</f>
        <v>45762</v>
      </c>
      <c r="E76" s="446">
        <f>C76+14</f>
        <v>45768</v>
      </c>
      <c r="F76" s="446" t="s">
        <v>11</v>
      </c>
      <c r="G76" s="444">
        <f>C76+10</f>
        <v>45764</v>
      </c>
      <c r="H76" s="444">
        <f>C76+9</f>
        <v>45763</v>
      </c>
      <c r="I76" s="446" t="s">
        <v>11</v>
      </c>
      <c r="J76" s="446" t="s">
        <v>11</v>
      </c>
      <c r="K76" s="446" t="s">
        <v>11</v>
      </c>
      <c r="L76" s="446" t="s">
        <v>11</v>
      </c>
      <c r="M76" s="446" t="s">
        <v>11</v>
      </c>
      <c r="N76" s="446" t="s">
        <v>11</v>
      </c>
      <c r="O76" s="446" t="s">
        <v>11</v>
      </c>
      <c r="P76" s="447">
        <v>0.4993055555555555</v>
      </c>
      <c r="Q76" s="446">
        <f>C76-1</f>
        <v>45753</v>
      </c>
      <c r="R76" s="449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</row>
    <row r="77" spans="1:37" s="532" customFormat="1" ht="13.5" customHeight="1">
      <c r="A77" s="641" t="str">
        <f>CNC!A16</f>
        <v>CNC SULAWESI</v>
      </c>
      <c r="B77" s="642" t="str">
        <f>CNC!B16</f>
        <v>3CGGWN1NC</v>
      </c>
      <c r="C77" s="643">
        <f>C76+2</f>
        <v>45756</v>
      </c>
      <c r="D77" s="620"/>
      <c r="E77" s="620">
        <f>C77+9</f>
        <v>45765</v>
      </c>
      <c r="F77" s="620">
        <f>C77+8</f>
        <v>45764</v>
      </c>
      <c r="G77" s="620">
        <f>C77+7</f>
        <v>45763</v>
      </c>
      <c r="H77" s="620">
        <f>C77+6</f>
        <v>45762</v>
      </c>
      <c r="I77" s="644" t="s">
        <v>11</v>
      </c>
      <c r="J77" s="644" t="s">
        <v>11</v>
      </c>
      <c r="K77" s="644" t="s">
        <v>11</v>
      </c>
      <c r="L77" s="644" t="s">
        <v>11</v>
      </c>
      <c r="M77" s="644" t="s">
        <v>11</v>
      </c>
      <c r="N77" s="644" t="s">
        <v>11</v>
      </c>
      <c r="O77" s="644" t="s">
        <v>11</v>
      </c>
      <c r="P77" s="645">
        <v>0.66666666666666663</v>
      </c>
      <c r="Q77" s="644">
        <f>C77-1</f>
        <v>45755</v>
      </c>
      <c r="R77" s="646" t="s">
        <v>267</v>
      </c>
      <c r="S77" s="61"/>
      <c r="T77" s="61"/>
      <c r="U77" s="61"/>
      <c r="V77" s="61"/>
      <c r="W77" s="61"/>
      <c r="X77" s="61"/>
      <c r="Y77" s="61"/>
      <c r="Z77" s="61"/>
      <c r="AA77" s="61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</row>
    <row r="78" spans="1:37" s="275" customFormat="1" ht="13.5" customHeight="1">
      <c r="A78" s="448" t="str">
        <f>EVR!A14</f>
        <v xml:space="preserve">EVER CLEAR </v>
      </c>
      <c r="B78" s="607" t="str">
        <f>EVR!B14</f>
        <v xml:space="preserve">1683-087N </v>
      </c>
      <c r="C78" s="445">
        <f>C76+2</f>
        <v>45756</v>
      </c>
      <c r="D78" s="446" t="s">
        <v>11</v>
      </c>
      <c r="E78" s="446" t="s">
        <v>11</v>
      </c>
      <c r="F78" s="444">
        <f>C78+11</f>
        <v>45767</v>
      </c>
      <c r="G78" s="444">
        <f>C78+9</f>
        <v>45765</v>
      </c>
      <c r="H78" s="444">
        <f>C78+8</f>
        <v>45764</v>
      </c>
      <c r="I78" s="446" t="s">
        <v>11</v>
      </c>
      <c r="J78" s="446" t="s">
        <v>11</v>
      </c>
      <c r="K78" s="446" t="s">
        <v>11</v>
      </c>
      <c r="L78" s="444">
        <f>C78+10</f>
        <v>45766</v>
      </c>
      <c r="M78" s="446" t="s">
        <v>11</v>
      </c>
      <c r="N78" s="446" t="s">
        <v>11</v>
      </c>
      <c r="O78" s="444">
        <f>C78+10</f>
        <v>45766</v>
      </c>
      <c r="P78" s="447">
        <v>0.70833333333333337</v>
      </c>
      <c r="Q78" s="446">
        <f>C78-1</f>
        <v>45755</v>
      </c>
      <c r="R78" s="449" t="s">
        <v>141</v>
      </c>
      <c r="S78" s="61"/>
      <c r="T78" s="61"/>
      <c r="U78" s="61"/>
      <c r="V78" s="61"/>
      <c r="W78" s="61"/>
      <c r="X78" s="61"/>
      <c r="Y78" s="61"/>
      <c r="Z78" s="61"/>
      <c r="AA78" s="6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</row>
    <row r="79" spans="1:37" s="275" customFormat="1" ht="13.5" customHeight="1">
      <c r="A79" s="448" t="str">
        <f>EVR!A31</f>
        <v>UNI-POPULAR</v>
      </c>
      <c r="B79" s="607" t="str">
        <f>EVR!B31</f>
        <v xml:space="preserve"> 0313-485N</v>
      </c>
      <c r="C79" s="445">
        <f>C78</f>
        <v>45756</v>
      </c>
      <c r="D79" s="444">
        <f>C79+8</f>
        <v>45764</v>
      </c>
      <c r="E79" s="444">
        <f>C79+8</f>
        <v>45764</v>
      </c>
      <c r="F79" s="444"/>
      <c r="G79" s="444"/>
      <c r="H79" s="444"/>
      <c r="I79" s="446"/>
      <c r="J79" s="444">
        <f>C79+11</f>
        <v>45767</v>
      </c>
      <c r="K79" s="446"/>
      <c r="L79" s="444"/>
      <c r="M79" s="446"/>
      <c r="N79" s="446"/>
      <c r="O79" s="444"/>
      <c r="P79" s="447">
        <v>0.125</v>
      </c>
      <c r="Q79" s="446">
        <f>C79</f>
        <v>45756</v>
      </c>
      <c r="R79" s="449" t="s">
        <v>141</v>
      </c>
      <c r="S79" s="61"/>
      <c r="T79" s="61"/>
      <c r="U79" s="61"/>
      <c r="V79" s="61"/>
      <c r="W79" s="61"/>
      <c r="X79" s="61"/>
      <c r="Y79" s="61"/>
      <c r="Z79" s="61"/>
      <c r="AA79" s="6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</row>
    <row r="80" spans="1:37" s="275" customFormat="1" ht="13.5" customHeight="1">
      <c r="A80" s="448" t="s">
        <v>337</v>
      </c>
      <c r="B80" s="607"/>
      <c r="C80" s="445">
        <f>C78</f>
        <v>45756</v>
      </c>
      <c r="D80" s="446" t="s">
        <v>11</v>
      </c>
      <c r="E80" s="446" t="s">
        <v>11</v>
      </c>
      <c r="F80" s="446" t="s">
        <v>11</v>
      </c>
      <c r="G80" s="446" t="s">
        <v>11</v>
      </c>
      <c r="H80" s="446" t="s">
        <v>11</v>
      </c>
      <c r="I80" s="446" t="s">
        <v>11</v>
      </c>
      <c r="J80" s="446" t="s">
        <v>11</v>
      </c>
      <c r="K80" s="446">
        <f>C80+15</f>
        <v>45771</v>
      </c>
      <c r="L80" s="446" t="s">
        <v>11</v>
      </c>
      <c r="M80" s="446">
        <f>C80+15</f>
        <v>45771</v>
      </c>
      <c r="N80" s="446" t="s">
        <v>11</v>
      </c>
      <c r="O80" s="446" t="s">
        <v>11</v>
      </c>
      <c r="P80" s="447">
        <v>0.83333333333333337</v>
      </c>
      <c r="Q80" s="446">
        <f>C80-1</f>
        <v>45755</v>
      </c>
      <c r="R80" s="636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</row>
    <row r="81" spans="1:37" s="275" customFormat="1" ht="13.5" customHeight="1">
      <c r="A81" s="448" t="str">
        <f>'ONE JV2'!A14</f>
        <v>ARICA BRIDGE</v>
      </c>
      <c r="B81" s="607" t="str">
        <f>'ONE JV2'!B14</f>
        <v xml:space="preserve"> 256N</v>
      </c>
      <c r="C81" s="445">
        <f>C80</f>
        <v>45756</v>
      </c>
      <c r="D81" s="444">
        <f>C81+7</f>
        <v>45763</v>
      </c>
      <c r="E81" s="444">
        <f>C81+8</f>
        <v>45764</v>
      </c>
      <c r="F81" s="444">
        <f>C81+9</f>
        <v>45765</v>
      </c>
      <c r="G81" s="446" t="s">
        <v>11</v>
      </c>
      <c r="H81" s="446" t="s">
        <v>11</v>
      </c>
      <c r="I81" s="446" t="s">
        <v>11</v>
      </c>
      <c r="J81" s="446" t="s">
        <v>11</v>
      </c>
      <c r="K81" s="446" t="s">
        <v>11</v>
      </c>
      <c r="L81" s="446" t="s">
        <v>11</v>
      </c>
      <c r="M81" s="446" t="s">
        <v>11</v>
      </c>
      <c r="N81" s="446" t="s">
        <v>11</v>
      </c>
      <c r="O81" s="444">
        <f>C81+9</f>
        <v>45765</v>
      </c>
      <c r="P81" s="447">
        <v>0.375</v>
      </c>
      <c r="Q81" s="446">
        <f>C81</f>
        <v>45756</v>
      </c>
      <c r="R81" s="449" t="s">
        <v>195</v>
      </c>
      <c r="S81" s="61"/>
      <c r="T81" s="61"/>
      <c r="U81" s="61"/>
      <c r="V81" s="61"/>
      <c r="W81" s="61"/>
      <c r="X81" s="61"/>
      <c r="Y81" s="61"/>
      <c r="Z81" s="61"/>
      <c r="AA81" s="6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</row>
    <row r="82" spans="1:37" s="275" customFormat="1" ht="13.5" customHeight="1">
      <c r="A82" s="448" t="str">
        <f>'ONE JT1'!A14</f>
        <v>X-PRESS KAILASH</v>
      </c>
      <c r="B82" s="607" t="str">
        <f>'ONE JT1'!B14</f>
        <v xml:space="preserve"> 2507N</v>
      </c>
      <c r="C82" s="445">
        <f>C68+7</f>
        <v>45757</v>
      </c>
      <c r="D82" s="446" t="s">
        <v>11</v>
      </c>
      <c r="E82" s="446" t="s">
        <v>11</v>
      </c>
      <c r="F82" s="446" t="s">
        <v>11</v>
      </c>
      <c r="G82" s="444">
        <f>C82+9</f>
        <v>45766</v>
      </c>
      <c r="H82" s="444">
        <f>C82+8</f>
        <v>45765</v>
      </c>
      <c r="I82" s="446" t="s">
        <v>11</v>
      </c>
      <c r="J82" s="446" t="s">
        <v>11</v>
      </c>
      <c r="K82" s="446" t="s">
        <v>11</v>
      </c>
      <c r="L82" s="444">
        <f>C82+6</f>
        <v>45763</v>
      </c>
      <c r="M82" s="446" t="s">
        <v>11</v>
      </c>
      <c r="N82" s="446" t="s">
        <v>11</v>
      </c>
      <c r="O82" s="446" t="s">
        <v>11</v>
      </c>
      <c r="P82" s="447">
        <v>0.91666666666666663</v>
      </c>
      <c r="Q82" s="446">
        <f>C82-2</f>
        <v>45755</v>
      </c>
      <c r="R82" s="449" t="s">
        <v>195</v>
      </c>
      <c r="S82" s="61"/>
      <c r="T82" s="61"/>
      <c r="U82" s="61"/>
      <c r="V82" s="61"/>
      <c r="W82" s="61"/>
      <c r="X82" s="61"/>
      <c r="Y82" s="61"/>
      <c r="Z82" s="61"/>
      <c r="AA82" s="6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</row>
    <row r="83" spans="1:37" s="275" customFormat="1" ht="13.5" customHeight="1">
      <c r="A83" s="448">
        <f>SITC!A33</f>
        <v>0</v>
      </c>
      <c r="B83" s="607">
        <f>SITC!B33</f>
        <v>0</v>
      </c>
      <c r="C83" s="445">
        <f>C69+7</f>
        <v>45758</v>
      </c>
      <c r="D83" s="444">
        <f>C83+10</f>
        <v>45768</v>
      </c>
      <c r="E83" s="444">
        <f>C83+11</f>
        <v>45769</v>
      </c>
      <c r="F83" s="446" t="s">
        <v>11</v>
      </c>
      <c r="G83" s="446" t="s">
        <v>11</v>
      </c>
      <c r="H83" s="446" t="s">
        <v>11</v>
      </c>
      <c r="I83" s="446" t="s">
        <v>11</v>
      </c>
      <c r="J83" s="446" t="s">
        <v>11</v>
      </c>
      <c r="K83" s="446" t="s">
        <v>11</v>
      </c>
      <c r="L83" s="446" t="s">
        <v>11</v>
      </c>
      <c r="M83" s="446" t="s">
        <v>11</v>
      </c>
      <c r="N83" s="446" t="s">
        <v>11</v>
      </c>
      <c r="O83" s="446" t="s">
        <v>11</v>
      </c>
      <c r="P83" s="447">
        <v>0.70833333333333337</v>
      </c>
      <c r="Q83" s="446">
        <f>C83-1</f>
        <v>45757</v>
      </c>
      <c r="R83" s="449" t="s">
        <v>234</v>
      </c>
      <c r="S83" s="61"/>
      <c r="T83" s="61"/>
      <c r="U83" s="61"/>
      <c r="V83" s="61"/>
      <c r="W83" s="61"/>
      <c r="X83" s="61"/>
      <c r="Y83" s="61"/>
      <c r="Z83" s="61"/>
      <c r="AA83" s="6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</row>
    <row r="84" spans="1:37" s="275" customFormat="1" ht="13.5" customHeight="1">
      <c r="A84" s="448" t="e">
        <f>IF(VLOOKUP(INDEX(WH!$B$9:$K$64,MATCH(C84,WH!$K$9:$K$64,0),1),WH!$B$9:$K$64,5,0)=GENERAL!P84,INDEX(WH!$B$9:$K$64,MATCH(C84,WH!$K$9:$K$64,0),1),INDEX(WH!$B$9:$K$64,MATCH(C84,WH!$K$9:$K$64,0)+1,1))</f>
        <v>#N/A</v>
      </c>
      <c r="B84" s="607" t="e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#N/A</v>
      </c>
      <c r="C84" s="445">
        <f>C83+1</f>
        <v>45759</v>
      </c>
      <c r="D84" s="444">
        <f>C84+10</f>
        <v>45769</v>
      </c>
      <c r="E84" s="444">
        <f>C84+9</f>
        <v>45768</v>
      </c>
      <c r="F84" s="446" t="s">
        <v>11</v>
      </c>
      <c r="G84" s="446" t="s">
        <v>11</v>
      </c>
      <c r="H84" s="446" t="s">
        <v>11</v>
      </c>
      <c r="I84" s="446">
        <f>C84+18</f>
        <v>45777</v>
      </c>
      <c r="J84" s="444">
        <f>C84+7</f>
        <v>45766</v>
      </c>
      <c r="K84" s="446" t="s">
        <v>11</v>
      </c>
      <c r="L84" s="446" t="s">
        <v>11</v>
      </c>
      <c r="M84" s="446" t="s">
        <v>11</v>
      </c>
      <c r="N84" s="446" t="s">
        <v>11</v>
      </c>
      <c r="O84" s="446">
        <f>C84+12</f>
        <v>45771</v>
      </c>
      <c r="P84" s="447">
        <v>0.16666666666666666</v>
      </c>
      <c r="Q84" s="446">
        <f>C84-1</f>
        <v>45758</v>
      </c>
      <c r="R84" s="449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</row>
    <row r="85" spans="1:37" s="275" customFormat="1" ht="13.5" customHeight="1">
      <c r="A85" s="448" t="s">
        <v>337</v>
      </c>
      <c r="B85" s="607"/>
      <c r="C85" s="445">
        <f>C84</f>
        <v>45759</v>
      </c>
      <c r="D85" s="444">
        <f>C85+9</f>
        <v>45768</v>
      </c>
      <c r="E85" s="444">
        <f>C85+10</f>
        <v>45769</v>
      </c>
      <c r="F85" s="446" t="s">
        <v>11</v>
      </c>
      <c r="G85" s="446" t="s">
        <v>11</v>
      </c>
      <c r="H85" s="446" t="s">
        <v>11</v>
      </c>
      <c r="I85" s="446" t="s">
        <v>11</v>
      </c>
      <c r="J85" s="446" t="s">
        <v>11</v>
      </c>
      <c r="K85" s="446" t="s">
        <v>11</v>
      </c>
      <c r="L85" s="446" t="s">
        <v>11</v>
      </c>
      <c r="M85" s="446" t="s">
        <v>11</v>
      </c>
      <c r="N85" s="446" t="s">
        <v>11</v>
      </c>
      <c r="O85" s="446" t="s">
        <v>11</v>
      </c>
      <c r="P85" s="447">
        <v>0.95833333333333337</v>
      </c>
      <c r="Q85" s="446">
        <f>C85-2</f>
        <v>45757</v>
      </c>
      <c r="R85" s="449" t="s">
        <v>330</v>
      </c>
      <c r="S85" s="61"/>
      <c r="T85" s="61"/>
      <c r="U85" s="61"/>
      <c r="V85" s="61"/>
      <c r="W85" s="61"/>
      <c r="X85" s="61"/>
      <c r="Y85" s="61"/>
      <c r="Z85" s="61"/>
      <c r="AA85" s="6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</row>
    <row r="86" spans="1:37" s="275" customFormat="1" ht="13.5" customHeight="1">
      <c r="A86" s="448" t="str">
        <f>'ONE JSM'!A15</f>
        <v>TS DALIAN</v>
      </c>
      <c r="B86" s="607" t="str">
        <f>'ONE JSM'!B15</f>
        <v xml:space="preserve"> 020N</v>
      </c>
      <c r="C86" s="445">
        <f>C84+1</f>
        <v>45760</v>
      </c>
      <c r="D86" s="446" t="s">
        <v>11</v>
      </c>
      <c r="E86" s="444">
        <f>C86+11</f>
        <v>45771</v>
      </c>
      <c r="F86" s="444">
        <f>C86+10</f>
        <v>45770</v>
      </c>
      <c r="G86" s="444">
        <f>C86+8</f>
        <v>45768</v>
      </c>
      <c r="H86" s="444">
        <f>C86+7</f>
        <v>45767</v>
      </c>
      <c r="I86" s="446" t="s">
        <v>11</v>
      </c>
      <c r="J86" s="446" t="s">
        <v>11</v>
      </c>
      <c r="K86" s="446" t="s">
        <v>11</v>
      </c>
      <c r="L86" s="444">
        <f>C86+9</f>
        <v>45769</v>
      </c>
      <c r="M86" s="446" t="s">
        <v>11</v>
      </c>
      <c r="N86" s="444">
        <f>C86+7</f>
        <v>45767</v>
      </c>
      <c r="O86" s="446" t="s">
        <v>11</v>
      </c>
      <c r="P86" s="447">
        <v>0.58333333333333337</v>
      </c>
      <c r="Q86" s="446">
        <f>C86-2</f>
        <v>45758</v>
      </c>
      <c r="R86" s="449" t="s">
        <v>195</v>
      </c>
      <c r="S86" s="61"/>
      <c r="T86" s="61"/>
      <c r="U86" s="61"/>
      <c r="V86" s="61"/>
      <c r="W86" s="61"/>
      <c r="X86" s="61"/>
      <c r="Y86" s="61"/>
      <c r="Z86" s="61"/>
      <c r="AA86" s="6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</row>
    <row r="87" spans="1:37" s="275" customFormat="1" ht="13.5" customHeight="1">
      <c r="A87" s="448" t="e">
        <f>KMTC!#REF!</f>
        <v>#REF!</v>
      </c>
      <c r="B87" s="607" t="e">
        <f>KMTC!#REF!</f>
        <v>#REF!</v>
      </c>
      <c r="C87" s="445">
        <f>C86</f>
        <v>45760</v>
      </c>
      <c r="D87" s="446" t="s">
        <v>11</v>
      </c>
      <c r="E87" s="446" t="s">
        <v>11</v>
      </c>
      <c r="F87" s="444">
        <f>C87+7</f>
        <v>45767</v>
      </c>
      <c r="G87" s="444">
        <f>C87+10</f>
        <v>45770</v>
      </c>
      <c r="H87" s="444">
        <f>C87+9</f>
        <v>45769</v>
      </c>
      <c r="I87" s="446" t="s">
        <v>11</v>
      </c>
      <c r="J87" s="446" t="s">
        <v>11</v>
      </c>
      <c r="K87" s="446" t="s">
        <v>11</v>
      </c>
      <c r="L87" s="446" t="s">
        <v>11</v>
      </c>
      <c r="M87" s="446" t="s">
        <v>11</v>
      </c>
      <c r="N87" s="446" t="s">
        <v>11</v>
      </c>
      <c r="O87" s="446" t="s">
        <v>11</v>
      </c>
      <c r="P87" s="447">
        <v>4.1666666666666664E-2</v>
      </c>
      <c r="Q87" s="446">
        <f>C87-1</f>
        <v>45759</v>
      </c>
      <c r="R87" s="449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</row>
    <row r="88" spans="1:37" s="275" customFormat="1" ht="13.5" customHeight="1">
      <c r="A88" s="448" t="e">
        <f>IF(VLOOKUP(INDEX(WH!$B$9:$K$64,MATCH(C88,WH!$K$9:$K$64,0),1),WH!$B$9:$K$64,5,0)=GENERAL!P88,INDEX(WH!$B$9:$K$64,MATCH(C88,WH!$K$9:$K$64,0),1),INDEX(WH!$B$9:$K$64,MATCH(C88,WH!$K$9:$K$64,0)+1,1))</f>
        <v>#N/A</v>
      </c>
      <c r="B88" s="607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45">
        <f>C87</f>
        <v>45760</v>
      </c>
      <c r="D88" s="446" t="s">
        <v>11</v>
      </c>
      <c r="E88" s="446" t="s">
        <v>11</v>
      </c>
      <c r="F88" s="446" t="s">
        <v>11</v>
      </c>
      <c r="G88" s="444">
        <f>C88+8</f>
        <v>45768</v>
      </c>
      <c r="H88" s="444">
        <f>C88+8</f>
        <v>45768</v>
      </c>
      <c r="I88" s="446" t="s">
        <v>11</v>
      </c>
      <c r="J88" s="446" t="s">
        <v>11</v>
      </c>
      <c r="K88" s="446" t="s">
        <v>11</v>
      </c>
      <c r="L88" s="446" t="s">
        <v>11</v>
      </c>
      <c r="M88" s="446" t="s">
        <v>11</v>
      </c>
      <c r="N88" s="446" t="s">
        <v>11</v>
      </c>
      <c r="O88" s="446" t="s">
        <v>11</v>
      </c>
      <c r="P88" s="447">
        <v>0.75</v>
      </c>
      <c r="Q88" s="446">
        <f>C88-1</f>
        <v>45759</v>
      </c>
      <c r="R88" s="449" t="s">
        <v>18</v>
      </c>
      <c r="S88" s="634"/>
      <c r="T88" s="634"/>
      <c r="U88" s="634"/>
      <c r="V88" s="634"/>
      <c r="W88" s="634"/>
      <c r="X88" s="634"/>
      <c r="Y88" s="634"/>
      <c r="Z88" s="634"/>
      <c r="AA88" s="634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</row>
    <row r="89" spans="1:37" s="275" customFormat="1" ht="13.5" customHeight="1" thickBot="1">
      <c r="A89" s="522"/>
      <c r="B89" s="608"/>
      <c r="C89" s="523">
        <f>C87+1</f>
        <v>45761</v>
      </c>
      <c r="D89" s="524">
        <f>C89+7</f>
        <v>45768</v>
      </c>
      <c r="E89" s="524">
        <f>C89+8</f>
        <v>45769</v>
      </c>
      <c r="F89" s="525" t="s">
        <v>11</v>
      </c>
      <c r="G89" s="525" t="s">
        <v>11</v>
      </c>
      <c r="H89" s="525" t="s">
        <v>11</v>
      </c>
      <c r="I89" s="524">
        <f>C89+10</f>
        <v>45771</v>
      </c>
      <c r="J89" s="525" t="s">
        <v>11</v>
      </c>
      <c r="K89" s="525" t="s">
        <v>11</v>
      </c>
      <c r="L89" s="525" t="s">
        <v>11</v>
      </c>
      <c r="M89" s="525" t="s">
        <v>11</v>
      </c>
      <c r="N89" s="525" t="s">
        <v>11</v>
      </c>
      <c r="O89" s="525" t="s">
        <v>11</v>
      </c>
      <c r="P89" s="526">
        <v>0.99930555555555556</v>
      </c>
      <c r="Q89" s="525">
        <f>C89-2</f>
        <v>45759</v>
      </c>
      <c r="R89" s="527" t="s">
        <v>17</v>
      </c>
      <c r="S89" s="634"/>
      <c r="T89" s="634"/>
      <c r="U89" s="634"/>
      <c r="V89" s="634"/>
      <c r="W89" s="634"/>
      <c r="X89" s="634"/>
      <c r="Y89" s="634"/>
      <c r="Z89" s="634"/>
      <c r="AA89" s="634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</row>
    <row r="90" spans="1:37" s="634" customFormat="1" ht="12.95" customHeight="1">
      <c r="A90" s="861" t="e">
        <f>IF(VLOOKUP(INDEX(WH!$B$9:$K$64,MATCH(C90,WH!$K$9:$K$64,0),1),WH!$B$9:$K$64,10,0)=GENERAL!C90,INDEX(WH!$B$9:$K$64,MATCH(C90,WH!$K$9:$K$64,0),1),INDEX(WH!$B$9:$K$64,MATCH(C90,WH!$K$9:$K$64,0)+1,1))</f>
        <v>#N/A</v>
      </c>
      <c r="B90" s="862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63">
        <f>C76+7</f>
        <v>45761</v>
      </c>
      <c r="D90" s="864">
        <f>C90+8</f>
        <v>45769</v>
      </c>
      <c r="E90" s="864">
        <f>C90+14</f>
        <v>45775</v>
      </c>
      <c r="F90" s="446" t="s">
        <v>11</v>
      </c>
      <c r="G90" s="444">
        <f>C90+10</f>
        <v>45771</v>
      </c>
      <c r="H90" s="444">
        <f>C90+9</f>
        <v>45770</v>
      </c>
      <c r="I90" s="446" t="s">
        <v>11</v>
      </c>
      <c r="J90" s="446" t="s">
        <v>11</v>
      </c>
      <c r="K90" s="446" t="s">
        <v>11</v>
      </c>
      <c r="L90" s="446" t="s">
        <v>11</v>
      </c>
      <c r="M90" s="446" t="s">
        <v>11</v>
      </c>
      <c r="N90" s="446" t="s">
        <v>11</v>
      </c>
      <c r="O90" s="446" t="s">
        <v>11</v>
      </c>
      <c r="P90" s="447">
        <v>0.4993055555555555</v>
      </c>
      <c r="Q90" s="864">
        <f>C90-1</f>
        <v>45760</v>
      </c>
      <c r="R90" s="867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</row>
    <row r="91" spans="1:37" s="532" customFormat="1" ht="13.5" customHeight="1">
      <c r="A91" s="858" t="str">
        <f>CNC!A20</f>
        <v>CNC SULAWESI</v>
      </c>
      <c r="B91" s="607" t="str">
        <f>CNC!B20</f>
        <v>3CGH4N1NC</v>
      </c>
      <c r="C91" s="445">
        <f>C90+2</f>
        <v>45763</v>
      </c>
      <c r="D91" s="444"/>
      <c r="E91" s="444">
        <f>C91+9</f>
        <v>45772</v>
      </c>
      <c r="F91" s="620">
        <f>C91+8</f>
        <v>45771</v>
      </c>
      <c r="G91" s="620">
        <f>C91+7</f>
        <v>45770</v>
      </c>
      <c r="H91" s="620">
        <f>C91+6</f>
        <v>45769</v>
      </c>
      <c r="I91" s="644" t="s">
        <v>11</v>
      </c>
      <c r="J91" s="644" t="s">
        <v>11</v>
      </c>
      <c r="K91" s="644" t="s">
        <v>11</v>
      </c>
      <c r="L91" s="644" t="s">
        <v>11</v>
      </c>
      <c r="M91" s="644" t="s">
        <v>11</v>
      </c>
      <c r="N91" s="644" t="s">
        <v>11</v>
      </c>
      <c r="O91" s="644" t="s">
        <v>11</v>
      </c>
      <c r="P91" s="645">
        <v>0.66666666666666663</v>
      </c>
      <c r="Q91" s="446">
        <f>C91-1</f>
        <v>45762</v>
      </c>
      <c r="R91" s="867" t="s">
        <v>267</v>
      </c>
      <c r="S91" s="634"/>
      <c r="T91" s="634"/>
      <c r="U91" s="634"/>
      <c r="V91" s="634"/>
      <c r="W91" s="634"/>
      <c r="X91" s="634"/>
      <c r="Y91" s="634"/>
      <c r="Z91" s="634"/>
      <c r="AA91" s="634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</row>
    <row r="92" spans="1:37" s="634" customFormat="1" ht="12.95" customHeight="1">
      <c r="A92" s="448" t="str">
        <f>EVR!A15</f>
        <v xml:space="preserve">EVER ORIGIN </v>
      </c>
      <c r="B92" s="607" t="str">
        <f>EVR!B15</f>
        <v xml:space="preserve">1684-033N </v>
      </c>
      <c r="C92" s="445">
        <f>C90+2</f>
        <v>45763</v>
      </c>
      <c r="D92" s="446" t="s">
        <v>11</v>
      </c>
      <c r="E92" s="446" t="s">
        <v>11</v>
      </c>
      <c r="F92" s="444">
        <f>C92+11</f>
        <v>45774</v>
      </c>
      <c r="G92" s="444">
        <f>C92+9</f>
        <v>45772</v>
      </c>
      <c r="H92" s="444">
        <f>C92+8</f>
        <v>45771</v>
      </c>
      <c r="I92" s="446" t="s">
        <v>11</v>
      </c>
      <c r="J92" s="446" t="s">
        <v>11</v>
      </c>
      <c r="K92" s="446" t="s">
        <v>11</v>
      </c>
      <c r="L92" s="444">
        <f>C92+10</f>
        <v>45773</v>
      </c>
      <c r="M92" s="446" t="s">
        <v>11</v>
      </c>
      <c r="N92" s="446" t="s">
        <v>11</v>
      </c>
      <c r="O92" s="444">
        <f>C92+10</f>
        <v>45773</v>
      </c>
      <c r="P92" s="447">
        <v>0.70833333333333337</v>
      </c>
      <c r="Q92" s="446">
        <f>C92-1</f>
        <v>45762</v>
      </c>
      <c r="R92" s="449" t="s">
        <v>141</v>
      </c>
      <c r="AB92" s="635"/>
      <c r="AC92" s="635"/>
      <c r="AD92" s="635"/>
      <c r="AE92" s="635"/>
      <c r="AF92" s="635"/>
      <c r="AG92" s="635"/>
      <c r="AH92" s="635"/>
      <c r="AI92" s="635"/>
      <c r="AJ92" s="635"/>
      <c r="AK92" s="635"/>
    </row>
    <row r="93" spans="1:37" s="634" customFormat="1" ht="12.95" customHeight="1">
      <c r="A93" s="448" t="str">
        <f>EVR!A32</f>
        <v xml:space="preserve">EVER CONFORM </v>
      </c>
      <c r="B93" s="607" t="str">
        <f>EVR!B32</f>
        <v xml:space="preserve">0314-063N </v>
      </c>
      <c r="C93" s="445">
        <f>C92</f>
        <v>45763</v>
      </c>
      <c r="D93" s="444">
        <f>C93+8</f>
        <v>45771</v>
      </c>
      <c r="E93" s="444">
        <f>C93+8</f>
        <v>45771</v>
      </c>
      <c r="F93" s="444"/>
      <c r="G93" s="444"/>
      <c r="H93" s="444"/>
      <c r="I93" s="446"/>
      <c r="J93" s="444">
        <f>C93+11</f>
        <v>45774</v>
      </c>
      <c r="K93" s="446"/>
      <c r="L93" s="444"/>
      <c r="M93" s="446"/>
      <c r="N93" s="446"/>
      <c r="O93" s="444"/>
      <c r="P93" s="447">
        <v>0.125</v>
      </c>
      <c r="Q93" s="446">
        <f>C93</f>
        <v>45763</v>
      </c>
      <c r="R93" s="449" t="s">
        <v>141</v>
      </c>
      <c r="AB93" s="635"/>
      <c r="AC93" s="635"/>
      <c r="AD93" s="635"/>
      <c r="AE93" s="635"/>
      <c r="AF93" s="635"/>
      <c r="AG93" s="635"/>
      <c r="AH93" s="635"/>
      <c r="AI93" s="635"/>
      <c r="AJ93" s="635"/>
      <c r="AK93" s="635"/>
    </row>
    <row r="94" spans="1:37" s="634" customFormat="1" ht="12.95" customHeight="1">
      <c r="A94" s="448" t="s">
        <v>337</v>
      </c>
      <c r="B94" s="607"/>
      <c r="C94" s="445">
        <f>C92</f>
        <v>45763</v>
      </c>
      <c r="D94" s="446" t="s">
        <v>11</v>
      </c>
      <c r="E94" s="446" t="s">
        <v>11</v>
      </c>
      <c r="F94" s="446" t="s">
        <v>11</v>
      </c>
      <c r="G94" s="446" t="s">
        <v>11</v>
      </c>
      <c r="H94" s="446" t="s">
        <v>11</v>
      </c>
      <c r="I94" s="446" t="s">
        <v>11</v>
      </c>
      <c r="J94" s="446" t="s">
        <v>11</v>
      </c>
      <c r="K94" s="446">
        <f>C94+15</f>
        <v>45778</v>
      </c>
      <c r="L94" s="446" t="s">
        <v>11</v>
      </c>
      <c r="M94" s="446">
        <f>C94+15</f>
        <v>45778</v>
      </c>
      <c r="N94" s="446" t="s">
        <v>11</v>
      </c>
      <c r="O94" s="446" t="s">
        <v>11</v>
      </c>
      <c r="P94" s="447">
        <v>0.83333333333333337</v>
      </c>
      <c r="Q94" s="446">
        <f>C94-1</f>
        <v>45762</v>
      </c>
      <c r="R94" s="636" t="s">
        <v>16</v>
      </c>
      <c r="AB94" s="635"/>
      <c r="AC94" s="635"/>
      <c r="AD94" s="635"/>
      <c r="AE94" s="635"/>
      <c r="AF94" s="635"/>
      <c r="AG94" s="635"/>
      <c r="AH94" s="635"/>
      <c r="AI94" s="635"/>
      <c r="AJ94" s="635"/>
      <c r="AK94" s="635"/>
    </row>
    <row r="95" spans="1:37" s="634" customFormat="1" ht="12.95" customHeight="1">
      <c r="A95" s="448" t="str">
        <f>'ONE JV2'!A15</f>
        <v>CALLAO BRIDGE</v>
      </c>
      <c r="B95" s="607" t="str">
        <f>'ONE JV2'!B15</f>
        <v xml:space="preserve"> 269N</v>
      </c>
      <c r="C95" s="445">
        <f>C94</f>
        <v>45763</v>
      </c>
      <c r="D95" s="444">
        <f>C95+7</f>
        <v>45770</v>
      </c>
      <c r="E95" s="444">
        <f>C95+8</f>
        <v>45771</v>
      </c>
      <c r="F95" s="444">
        <f>C95+9</f>
        <v>45772</v>
      </c>
      <c r="G95" s="446" t="s">
        <v>11</v>
      </c>
      <c r="H95" s="446" t="s">
        <v>11</v>
      </c>
      <c r="I95" s="446" t="s">
        <v>11</v>
      </c>
      <c r="J95" s="446" t="s">
        <v>11</v>
      </c>
      <c r="K95" s="446" t="s">
        <v>11</v>
      </c>
      <c r="L95" s="446" t="s">
        <v>11</v>
      </c>
      <c r="M95" s="446" t="s">
        <v>11</v>
      </c>
      <c r="N95" s="446" t="s">
        <v>11</v>
      </c>
      <c r="O95" s="444">
        <f>C95+9</f>
        <v>45772</v>
      </c>
      <c r="P95" s="447">
        <v>0.375</v>
      </c>
      <c r="Q95" s="446">
        <f>C95</f>
        <v>45763</v>
      </c>
      <c r="R95" s="449" t="s">
        <v>195</v>
      </c>
      <c r="AB95" s="635"/>
      <c r="AC95" s="635"/>
      <c r="AD95" s="635"/>
      <c r="AE95" s="635"/>
      <c r="AF95" s="635"/>
      <c r="AG95" s="635"/>
      <c r="AH95" s="635"/>
      <c r="AI95" s="635"/>
      <c r="AJ95" s="635"/>
      <c r="AK95" s="635"/>
    </row>
    <row r="96" spans="1:37" s="634" customFormat="1" ht="12.95" customHeight="1">
      <c r="A96" s="448" t="str">
        <f>'ONE JT1'!A15</f>
        <v>AS CARLOTT</v>
      </c>
      <c r="B96" s="607" t="str">
        <f>'ONE JT1'!B15</f>
        <v xml:space="preserve"> 510N</v>
      </c>
      <c r="C96" s="445">
        <f>C82+7</f>
        <v>45764</v>
      </c>
      <c r="D96" s="446" t="s">
        <v>11</v>
      </c>
      <c r="E96" s="446" t="s">
        <v>11</v>
      </c>
      <c r="F96" s="446" t="s">
        <v>11</v>
      </c>
      <c r="G96" s="444">
        <f>C96+9</f>
        <v>45773</v>
      </c>
      <c r="H96" s="444">
        <f>C96+8</f>
        <v>45772</v>
      </c>
      <c r="I96" s="446" t="s">
        <v>11</v>
      </c>
      <c r="J96" s="446" t="s">
        <v>11</v>
      </c>
      <c r="K96" s="446" t="s">
        <v>11</v>
      </c>
      <c r="L96" s="444">
        <f>C96+6</f>
        <v>45770</v>
      </c>
      <c r="M96" s="446" t="s">
        <v>11</v>
      </c>
      <c r="N96" s="446" t="s">
        <v>11</v>
      </c>
      <c r="O96" s="446" t="s">
        <v>11</v>
      </c>
      <c r="P96" s="447">
        <v>0.91666666666666663</v>
      </c>
      <c r="Q96" s="446">
        <f>C96-2</f>
        <v>45762</v>
      </c>
      <c r="R96" s="449" t="s">
        <v>195</v>
      </c>
      <c r="AB96" s="635"/>
      <c r="AC96" s="635"/>
      <c r="AD96" s="635"/>
      <c r="AE96" s="635"/>
      <c r="AF96" s="635"/>
      <c r="AG96" s="635"/>
      <c r="AH96" s="635"/>
      <c r="AI96" s="635"/>
      <c r="AJ96" s="635"/>
      <c r="AK96" s="635"/>
    </row>
    <row r="97" spans="1:37" s="634" customFormat="1" ht="12.95" customHeight="1">
      <c r="A97" s="448" t="s">
        <v>337</v>
      </c>
      <c r="B97" s="607"/>
      <c r="C97" s="445">
        <f>C83+7</f>
        <v>45765</v>
      </c>
      <c r="D97" s="444">
        <f>C97+10</f>
        <v>45775</v>
      </c>
      <c r="E97" s="444">
        <f>C97+11</f>
        <v>45776</v>
      </c>
      <c r="F97" s="446" t="s">
        <v>11</v>
      </c>
      <c r="G97" s="446" t="s">
        <v>11</v>
      </c>
      <c r="H97" s="446" t="s">
        <v>11</v>
      </c>
      <c r="I97" s="446" t="s">
        <v>11</v>
      </c>
      <c r="J97" s="446" t="s">
        <v>11</v>
      </c>
      <c r="K97" s="446" t="s">
        <v>11</v>
      </c>
      <c r="L97" s="446" t="s">
        <v>11</v>
      </c>
      <c r="M97" s="446" t="s">
        <v>11</v>
      </c>
      <c r="N97" s="446" t="s">
        <v>11</v>
      </c>
      <c r="O97" s="446" t="s">
        <v>11</v>
      </c>
      <c r="P97" s="447">
        <v>0.70833333333333337</v>
      </c>
      <c r="Q97" s="446">
        <f>C97-1</f>
        <v>45764</v>
      </c>
      <c r="R97" s="449" t="s">
        <v>234</v>
      </c>
      <c r="AB97" s="635"/>
      <c r="AC97" s="635"/>
      <c r="AD97" s="635"/>
      <c r="AE97" s="635"/>
      <c r="AF97" s="635"/>
      <c r="AG97" s="635"/>
      <c r="AH97" s="635"/>
      <c r="AI97" s="635"/>
      <c r="AJ97" s="635"/>
      <c r="AK97" s="635"/>
    </row>
    <row r="98" spans="1:37" s="634" customFormat="1" ht="12.95" customHeight="1">
      <c r="A98" s="448" t="e">
        <f>IF(VLOOKUP(INDEX(WH!$B$9:$K$64,MATCH(C98,WH!$K$9:$K$64,0),1),WH!$B$9:$K$64,5,0)=GENERAL!P98,INDEX(WH!$B$9:$K$64,MATCH(C98,WH!$K$9:$K$64,0),1),INDEX(WH!$B$9:$K$64,MATCH(C98,WH!$K$9:$K$64,0)+1,1))</f>
        <v>#N/A</v>
      </c>
      <c r="B98" s="607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45">
        <f>C97+1</f>
        <v>45766</v>
      </c>
      <c r="D98" s="444">
        <f>C98+10</f>
        <v>45776</v>
      </c>
      <c r="E98" s="444">
        <f>C98+9</f>
        <v>45775</v>
      </c>
      <c r="F98" s="446" t="s">
        <v>11</v>
      </c>
      <c r="G98" s="446" t="s">
        <v>11</v>
      </c>
      <c r="H98" s="446" t="s">
        <v>11</v>
      </c>
      <c r="I98" s="446">
        <f>C98+18</f>
        <v>45784</v>
      </c>
      <c r="J98" s="444">
        <f>C98+7</f>
        <v>45773</v>
      </c>
      <c r="K98" s="446" t="s">
        <v>11</v>
      </c>
      <c r="L98" s="446" t="s">
        <v>11</v>
      </c>
      <c r="M98" s="446" t="s">
        <v>11</v>
      </c>
      <c r="N98" s="446" t="s">
        <v>11</v>
      </c>
      <c r="O98" s="446">
        <f>C98+12</f>
        <v>45778</v>
      </c>
      <c r="P98" s="447">
        <v>0.16666666666666666</v>
      </c>
      <c r="Q98" s="446">
        <f>C98-1</f>
        <v>45765</v>
      </c>
      <c r="R98" s="449" t="s">
        <v>18</v>
      </c>
      <c r="AB98" s="635"/>
      <c r="AC98" s="635"/>
      <c r="AD98" s="635"/>
      <c r="AE98" s="635"/>
      <c r="AF98" s="635"/>
      <c r="AG98" s="635"/>
      <c r="AH98" s="635"/>
      <c r="AI98" s="635"/>
      <c r="AJ98" s="635"/>
      <c r="AK98" s="635"/>
    </row>
    <row r="99" spans="1:37" s="634" customFormat="1" ht="12.95" customHeight="1">
      <c r="A99" s="448" t="s">
        <v>337</v>
      </c>
      <c r="B99" s="607"/>
      <c r="C99" s="445">
        <f>C98</f>
        <v>45766</v>
      </c>
      <c r="D99" s="444">
        <f>C99+9</f>
        <v>45775</v>
      </c>
      <c r="E99" s="444">
        <f>C99+10</f>
        <v>45776</v>
      </c>
      <c r="F99" s="446" t="s">
        <v>11</v>
      </c>
      <c r="G99" s="446" t="s">
        <v>11</v>
      </c>
      <c r="H99" s="446" t="s">
        <v>11</v>
      </c>
      <c r="I99" s="446" t="s">
        <v>11</v>
      </c>
      <c r="J99" s="446" t="s">
        <v>11</v>
      </c>
      <c r="K99" s="446" t="s">
        <v>11</v>
      </c>
      <c r="L99" s="446" t="s">
        <v>11</v>
      </c>
      <c r="M99" s="446" t="s">
        <v>11</v>
      </c>
      <c r="N99" s="446" t="s">
        <v>11</v>
      </c>
      <c r="O99" s="446" t="s">
        <v>11</v>
      </c>
      <c r="P99" s="447">
        <v>0.95833333333333337</v>
      </c>
      <c r="Q99" s="446">
        <f>C99-2</f>
        <v>45764</v>
      </c>
      <c r="R99" s="449" t="s">
        <v>330</v>
      </c>
      <c r="AB99" s="635"/>
      <c r="AC99" s="635"/>
      <c r="AD99" s="635"/>
      <c r="AE99" s="635"/>
      <c r="AF99" s="635"/>
      <c r="AG99" s="635"/>
      <c r="AH99" s="635"/>
      <c r="AI99" s="635"/>
      <c r="AJ99" s="635"/>
      <c r="AK99" s="635"/>
    </row>
    <row r="100" spans="1:37" s="634" customFormat="1" ht="12.95" customHeight="1">
      <c r="A100" s="448" t="e">
        <f>'ONE JSM'!#REF!</f>
        <v>#REF!</v>
      </c>
      <c r="B100" s="607" t="e">
        <f>'ONE JSM'!#REF!</f>
        <v>#REF!</v>
      </c>
      <c r="C100" s="445">
        <f>C98</f>
        <v>45766</v>
      </c>
      <c r="D100" s="446" t="s">
        <v>11</v>
      </c>
      <c r="E100" s="444">
        <f>C100+11</f>
        <v>45777</v>
      </c>
      <c r="F100" s="444">
        <f>C100+10</f>
        <v>45776</v>
      </c>
      <c r="G100" s="444">
        <f>C100+8</f>
        <v>45774</v>
      </c>
      <c r="H100" s="444">
        <f>C100+7</f>
        <v>45773</v>
      </c>
      <c r="I100" s="446" t="s">
        <v>11</v>
      </c>
      <c r="J100" s="446" t="s">
        <v>11</v>
      </c>
      <c r="K100" s="446" t="s">
        <v>11</v>
      </c>
      <c r="L100" s="444">
        <f>C100+9</f>
        <v>45775</v>
      </c>
      <c r="M100" s="446" t="s">
        <v>11</v>
      </c>
      <c r="N100" s="444">
        <f>C100+7</f>
        <v>45773</v>
      </c>
      <c r="O100" s="446" t="s">
        <v>11</v>
      </c>
      <c r="P100" s="447">
        <v>0.58333333333333337</v>
      </c>
      <c r="Q100" s="446">
        <f>C100-2</f>
        <v>45764</v>
      </c>
      <c r="R100" s="449" t="s">
        <v>195</v>
      </c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</row>
    <row r="101" spans="1:37" s="634" customFormat="1" ht="12.95" customHeight="1">
      <c r="A101" s="448" t="e">
        <f>KMTC!#REF!</f>
        <v>#REF!</v>
      </c>
      <c r="B101" s="607">
        <f>KMTC!B28</f>
        <v>0</v>
      </c>
      <c r="C101" s="445">
        <f>C100+1</f>
        <v>45767</v>
      </c>
      <c r="D101" s="446" t="s">
        <v>11</v>
      </c>
      <c r="E101" s="446" t="s">
        <v>11</v>
      </c>
      <c r="F101" s="444">
        <f>C101+7</f>
        <v>45774</v>
      </c>
      <c r="G101" s="444">
        <f>C101+10</f>
        <v>45777</v>
      </c>
      <c r="H101" s="444">
        <f>C101+9</f>
        <v>45776</v>
      </c>
      <c r="I101" s="446" t="s">
        <v>11</v>
      </c>
      <c r="J101" s="446" t="s">
        <v>11</v>
      </c>
      <c r="K101" s="446" t="s">
        <v>11</v>
      </c>
      <c r="L101" s="446" t="s">
        <v>11</v>
      </c>
      <c r="M101" s="446" t="s">
        <v>11</v>
      </c>
      <c r="N101" s="446" t="s">
        <v>11</v>
      </c>
      <c r="O101" s="446" t="s">
        <v>11</v>
      </c>
      <c r="P101" s="447">
        <v>4.1666666666666664E-2</v>
      </c>
      <c r="Q101" s="446">
        <f>C101-1</f>
        <v>45766</v>
      </c>
      <c r="R101" s="449" t="s">
        <v>16</v>
      </c>
      <c r="AB101" s="635"/>
      <c r="AC101" s="635"/>
      <c r="AD101" s="635"/>
      <c r="AE101" s="635"/>
      <c r="AF101" s="635"/>
      <c r="AG101" s="635"/>
      <c r="AH101" s="635"/>
      <c r="AI101" s="635"/>
      <c r="AJ101" s="635"/>
      <c r="AK101" s="635"/>
    </row>
    <row r="102" spans="1:37" s="634" customFormat="1" ht="12.95" customHeight="1">
      <c r="A102" s="448" t="e">
        <f>IF(VLOOKUP(INDEX(WH!$B$9:$K$64,MATCH(C102,WH!$K$9:$K$64,0),1),WH!$B$9:$K$64,5,0)=GENERAL!P102,INDEX(WH!$B$9:$K$64,MATCH(C102,WH!$K$9:$K$64,0),1),INDEX(WH!$B$9:$K$64,MATCH(C102,WH!$K$9:$K$64,0)+1,1))</f>
        <v>#N/A</v>
      </c>
      <c r="B102" s="607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45">
        <f>C101</f>
        <v>45767</v>
      </c>
      <c r="D102" s="446" t="s">
        <v>11</v>
      </c>
      <c r="E102" s="446" t="s">
        <v>11</v>
      </c>
      <c r="F102" s="446" t="s">
        <v>11</v>
      </c>
      <c r="G102" s="444">
        <f>C102+8</f>
        <v>45775</v>
      </c>
      <c r="H102" s="444">
        <f>C102+8</f>
        <v>45775</v>
      </c>
      <c r="I102" s="446" t="s">
        <v>11</v>
      </c>
      <c r="J102" s="446" t="s">
        <v>11</v>
      </c>
      <c r="K102" s="446" t="s">
        <v>11</v>
      </c>
      <c r="L102" s="446" t="s">
        <v>11</v>
      </c>
      <c r="M102" s="446" t="s">
        <v>11</v>
      </c>
      <c r="N102" s="446" t="s">
        <v>11</v>
      </c>
      <c r="O102" s="446" t="s">
        <v>11</v>
      </c>
      <c r="P102" s="447">
        <v>0.75</v>
      </c>
      <c r="Q102" s="446">
        <f>C102-1</f>
        <v>45766</v>
      </c>
      <c r="R102" s="449" t="s">
        <v>18</v>
      </c>
      <c r="AB102" s="635"/>
      <c r="AC102" s="635"/>
      <c r="AD102" s="635"/>
      <c r="AE102" s="635"/>
      <c r="AF102" s="635"/>
      <c r="AG102" s="635"/>
      <c r="AH102" s="635"/>
      <c r="AI102" s="635"/>
      <c r="AJ102" s="635"/>
      <c r="AK102" s="635"/>
    </row>
    <row r="103" spans="1:37" s="634" customFormat="1" ht="12.95" customHeight="1" thickBot="1">
      <c r="A103" s="522"/>
      <c r="B103" s="608"/>
      <c r="C103" s="523">
        <f>C101+1</f>
        <v>45768</v>
      </c>
      <c r="D103" s="524">
        <f>C103+7</f>
        <v>45775</v>
      </c>
      <c r="E103" s="524">
        <f>C103+8</f>
        <v>45776</v>
      </c>
      <c r="F103" s="525" t="s">
        <v>11</v>
      </c>
      <c r="G103" s="525" t="s">
        <v>11</v>
      </c>
      <c r="H103" s="525" t="s">
        <v>11</v>
      </c>
      <c r="I103" s="524">
        <f>C103+10</f>
        <v>45778</v>
      </c>
      <c r="J103" s="525" t="s">
        <v>11</v>
      </c>
      <c r="K103" s="525" t="s">
        <v>11</v>
      </c>
      <c r="L103" s="525" t="s">
        <v>11</v>
      </c>
      <c r="M103" s="525" t="s">
        <v>11</v>
      </c>
      <c r="N103" s="525" t="s">
        <v>11</v>
      </c>
      <c r="O103" s="525" t="s">
        <v>11</v>
      </c>
      <c r="P103" s="526">
        <v>0.99930555555555556</v>
      </c>
      <c r="Q103" s="525">
        <f>C103-2</f>
        <v>45766</v>
      </c>
      <c r="R103" s="527" t="s">
        <v>17</v>
      </c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635"/>
    </row>
    <row r="104" spans="1:37" s="634" customFormat="1" ht="12.95" customHeight="1">
      <c r="A104" s="61"/>
      <c r="B104" s="609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609"/>
      <c r="C105" s="60"/>
    </row>
    <row r="106" spans="1:37" s="61" customFormat="1" ht="12.95" customHeight="1">
      <c r="B106" s="609"/>
      <c r="C106" s="60"/>
    </row>
    <row r="107" spans="1:37" s="61" customFormat="1" ht="12.95" customHeight="1">
      <c r="B107" s="609"/>
      <c r="C107" s="60"/>
    </row>
    <row r="108" spans="1:37" s="61" customFormat="1" ht="12.95" customHeight="1">
      <c r="B108" s="609"/>
      <c r="C108" s="60"/>
    </row>
    <row r="109" spans="1:37" s="61" customFormat="1" ht="12.95" customHeight="1">
      <c r="B109" s="609"/>
      <c r="C109" s="60"/>
    </row>
    <row r="110" spans="1:37" s="61" customFormat="1" ht="12.95" customHeight="1">
      <c r="B110" s="609"/>
      <c r="C110" s="60"/>
    </row>
    <row r="111" spans="1:37" s="61" customFormat="1" ht="12.95" customHeight="1">
      <c r="B111" s="609"/>
      <c r="C111" s="60"/>
    </row>
    <row r="112" spans="1:37" s="61" customFormat="1" ht="12.95" customHeight="1">
      <c r="B112" s="609"/>
      <c r="C112" s="60"/>
    </row>
    <row r="113" spans="2:3" s="61" customFormat="1" ht="12.95" customHeight="1">
      <c r="B113" s="609"/>
      <c r="C113" s="60"/>
    </row>
    <row r="114" spans="2:3" s="61" customFormat="1" ht="12.95" customHeight="1">
      <c r="B114" s="609"/>
      <c r="C114" s="60"/>
    </row>
    <row r="115" spans="2:3" s="61" customFormat="1" ht="12.95" customHeight="1">
      <c r="B115" s="609"/>
      <c r="C115" s="60"/>
    </row>
    <row r="116" spans="2:3" s="61" customFormat="1" ht="12.95" customHeight="1">
      <c r="B116" s="609"/>
      <c r="C116" s="60"/>
    </row>
    <row r="117" spans="2:3" s="61" customFormat="1" ht="12.95" customHeight="1">
      <c r="B117" s="609"/>
      <c r="C117" s="60"/>
    </row>
    <row r="118" spans="2:3" s="61" customFormat="1" ht="12.95" customHeight="1">
      <c r="B118" s="609"/>
      <c r="C118" s="60"/>
    </row>
    <row r="119" spans="2:3" s="61" customFormat="1" ht="12.95" customHeight="1">
      <c r="B119" s="609"/>
      <c r="C119" s="60"/>
    </row>
    <row r="120" spans="2:3" s="61" customFormat="1" ht="12.95" customHeight="1">
      <c r="B120" s="609"/>
      <c r="C120" s="60"/>
    </row>
    <row r="121" spans="2:3" s="61" customFormat="1" ht="12.95" customHeight="1">
      <c r="B121" s="609"/>
      <c r="C121" s="60"/>
    </row>
    <row r="122" spans="2:3" s="61" customFormat="1" ht="12.95" customHeight="1">
      <c r="B122" s="609"/>
      <c r="C122" s="60"/>
    </row>
    <row r="123" spans="2:3" s="61" customFormat="1" ht="12.95" customHeight="1">
      <c r="B123" s="609"/>
      <c r="C123" s="60"/>
    </row>
    <row r="124" spans="2:3" s="61" customFormat="1" ht="12.95" customHeight="1">
      <c r="B124" s="609"/>
      <c r="C124" s="60"/>
    </row>
    <row r="125" spans="2:3" s="61" customFormat="1" ht="12.95" customHeight="1">
      <c r="B125" s="609"/>
      <c r="C125" s="60"/>
    </row>
    <row r="126" spans="2:3" s="61" customFormat="1" ht="12.95" customHeight="1">
      <c r="B126" s="609"/>
      <c r="C126" s="60"/>
    </row>
    <row r="127" spans="2:3" s="61" customFormat="1" ht="12.95" customHeight="1">
      <c r="B127" s="609"/>
      <c r="C127" s="60"/>
    </row>
    <row r="128" spans="2:3" s="61" customFormat="1" ht="12.95" customHeight="1">
      <c r="B128" s="609"/>
      <c r="C128" s="60"/>
    </row>
    <row r="129" spans="1:18" s="61" customFormat="1" ht="12.95" customHeight="1">
      <c r="B129" s="609"/>
      <c r="C129" s="60"/>
    </row>
    <row r="130" spans="1:18" s="61" customFormat="1" ht="12.95" customHeight="1">
      <c r="B130" s="609"/>
      <c r="C130" s="60"/>
    </row>
    <row r="131" spans="1:18" s="61" customFormat="1" ht="12.95" customHeight="1">
      <c r="B131" s="609"/>
      <c r="C131" s="60"/>
    </row>
    <row r="132" spans="1:18" s="61" customFormat="1" ht="12.95" customHeight="1">
      <c r="B132" s="609"/>
      <c r="C132" s="60"/>
    </row>
    <row r="133" spans="1:18" s="61" customFormat="1" ht="12.95" customHeight="1">
      <c r="B133" s="609"/>
      <c r="C133" s="60"/>
    </row>
    <row r="134" spans="1:18" s="61" customFormat="1" ht="12.95" customHeight="1">
      <c r="B134" s="609"/>
      <c r="C134" s="60"/>
    </row>
    <row r="135" spans="1:18" s="61" customFormat="1" ht="12.95" customHeight="1">
      <c r="B135" s="609"/>
      <c r="C135" s="60"/>
    </row>
    <row r="136" spans="1:18" s="61" customFormat="1" ht="12.95" customHeight="1">
      <c r="B136" s="609"/>
      <c r="C136" s="60"/>
    </row>
    <row r="137" spans="1:18" s="61" customFormat="1" ht="12.95" customHeight="1">
      <c r="B137" s="609"/>
      <c r="C137" s="60"/>
    </row>
    <row r="138" spans="1:18" s="61" customFormat="1" ht="12.95" customHeight="1">
      <c r="B138" s="609"/>
      <c r="C138" s="60"/>
    </row>
    <row r="139" spans="1:18" s="61" customFormat="1" ht="12.95" customHeight="1">
      <c r="B139" s="609"/>
      <c r="C139" s="60"/>
    </row>
    <row r="140" spans="1:18" s="61" customFormat="1" ht="12.95" customHeight="1">
      <c r="A140" s="54"/>
      <c r="B140" s="610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2025-02-25T04:02:15Z</dcterms:modified>
</cp:coreProperties>
</file>